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4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5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drawings/drawing7.xml" ContentType="application/vnd.openxmlformats-officedocument.drawing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drawings/drawing8.xml" ContentType="application/vnd.openxmlformats-officedocument.drawing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9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drawings/drawing11.xml" ContentType="application/vnd.openxmlformats-officedocument.drawing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12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13.xml" ContentType="application/vnd.openxmlformats-officedocument.drawing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drawings/drawing14.xml" ContentType="application/vnd.openxmlformats-officedocument.drawing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drawings/drawing15.xml" ContentType="application/vnd.openxmlformats-officedocument.drawing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drawings/drawing16.xml" ContentType="application/vnd.openxmlformats-officedocument.drawing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drawings/drawing17.xml" ContentType="application/vnd.openxmlformats-officedocument.drawing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Zaloha\výpočet ceny PROGRAM\"/>
    </mc:Choice>
  </mc:AlternateContent>
  <xr:revisionPtr revIDLastSave="0" documentId="13_ncr:1_{B075D1D1-0F05-4D3D-BFB3-3BAC9B1BDCCE}" xr6:coauthVersionLast="47" xr6:coauthVersionMax="47" xr10:uidLastSave="{00000000-0000-0000-0000-000000000000}"/>
  <bookViews>
    <workbookView xWindow="-120" yWindow="-120" windowWidth="29040" windowHeight="15720" tabRatio="737" xr2:uid="{433F8848-4ED2-4A3E-A6D6-8C8A800BDE3A}"/>
  </bookViews>
  <sheets>
    <sheet name="Návod" sheetId="22" r:id="rId1"/>
    <sheet name="TimNet 100" sheetId="25" r:id="rId2"/>
    <sheet name="TimNet 200" sheetId="26" r:id="rId3"/>
    <sheet name="TimNet 250" sheetId="28" r:id="rId4"/>
    <sheet name="TimNet 300" sheetId="29" r:id="rId5"/>
    <sheet name="TimNet 400" sheetId="30" r:id="rId6"/>
    <sheet name="TimNet 500" sheetId="31" r:id="rId7"/>
    <sheet name="ECO 10" sheetId="18" r:id="rId8"/>
    <sheet name="ECO 10+" sheetId="19" r:id="rId9"/>
    <sheet name="ECO 20" sheetId="20" r:id="rId10"/>
    <sheet name="ECO 100" sheetId="15" r:id="rId11"/>
    <sheet name="ECO 100+" sheetId="16" r:id="rId12"/>
    <sheet name="ECO 200" sheetId="17" r:id="rId13"/>
    <sheet name="SMART 100" sheetId="14" r:id="rId14"/>
    <sheet name="SMART 100+" sheetId="21" r:id="rId15"/>
    <sheet name="Reg110" sheetId="5" r:id="rId16"/>
    <sheet name="Reg220" sheetId="8" r:id="rId17"/>
    <sheet name="Reg250" sheetId="10" r:id="rId18"/>
    <sheet name="cenik" sheetId="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6" l="1"/>
  <c r="D32" i="26"/>
  <c r="D33" i="26"/>
  <c r="D11" i="18"/>
  <c r="D9" i="18"/>
  <c r="D8" i="18"/>
  <c r="D5" i="18"/>
  <c r="D4" i="18"/>
  <c r="G16" i="31" l="1"/>
  <c r="E16" i="31" s="1"/>
  <c r="E4" i="31"/>
  <c r="G21" i="31"/>
  <c r="E21" i="31" s="1"/>
  <c r="G22" i="31"/>
  <c r="E22" i="31" s="1"/>
  <c r="G23" i="31"/>
  <c r="E23" i="31" s="1"/>
  <c r="G17" i="31"/>
  <c r="E17" i="31" s="1"/>
  <c r="G29" i="31"/>
  <c r="E29" i="31" s="1"/>
  <c r="G30" i="31"/>
  <c r="E30" i="31" s="1"/>
  <c r="G31" i="31"/>
  <c r="E31" i="31" s="1"/>
  <c r="G32" i="31"/>
  <c r="E32" i="31" s="1"/>
  <c r="G33" i="31"/>
  <c r="E33" i="31" s="1"/>
  <c r="G20" i="31"/>
  <c r="E20" i="31" s="1"/>
  <c r="G28" i="31"/>
  <c r="E28" i="31" s="1"/>
  <c r="E57" i="31"/>
  <c r="E56" i="31"/>
  <c r="E55" i="31"/>
  <c r="E53" i="31"/>
  <c r="E52" i="31"/>
  <c r="E50" i="31"/>
  <c r="E49" i="31"/>
  <c r="E48" i="31"/>
  <c r="E47" i="31"/>
  <c r="E46" i="31"/>
  <c r="E45" i="31"/>
  <c r="E44" i="31"/>
  <c r="G41" i="31"/>
  <c r="E41" i="31" s="1"/>
  <c r="G40" i="31"/>
  <c r="E40" i="31" s="1"/>
  <c r="H39" i="31"/>
  <c r="G39" i="31"/>
  <c r="E39" i="31" s="1"/>
  <c r="G38" i="31"/>
  <c r="E38" i="31" s="1"/>
  <c r="G37" i="31"/>
  <c r="E37" i="31" s="1"/>
  <c r="H36" i="31"/>
  <c r="G36" i="31"/>
  <c r="E36" i="31" s="1"/>
  <c r="H28" i="31"/>
  <c r="E27" i="31"/>
  <c r="D27" i="31"/>
  <c r="E26" i="31"/>
  <c r="D26" i="31"/>
  <c r="H23" i="31"/>
  <c r="H22" i="31"/>
  <c r="H21" i="31"/>
  <c r="H20" i="31"/>
  <c r="E19" i="31"/>
  <c r="H18" i="31"/>
  <c r="G18" i="31"/>
  <c r="E18" i="31" s="1"/>
  <c r="H17" i="31"/>
  <c r="H16" i="31"/>
  <c r="E13" i="31"/>
  <c r="E14" i="31" s="1"/>
  <c r="E11" i="31"/>
  <c r="E12" i="31" s="1"/>
  <c r="E9" i="31"/>
  <c r="E8" i="31"/>
  <c r="E7" i="31"/>
  <c r="E6" i="31"/>
  <c r="E5" i="31"/>
  <c r="E27" i="30"/>
  <c r="E28" i="30"/>
  <c r="E29" i="30"/>
  <c r="E30" i="30"/>
  <c r="E31" i="30"/>
  <c r="E32" i="30"/>
  <c r="E33" i="30"/>
  <c r="E26" i="30"/>
  <c r="E23" i="30"/>
  <c r="D27" i="30"/>
  <c r="D28" i="30"/>
  <c r="H28" i="30" s="1"/>
  <c r="D29" i="30"/>
  <c r="D30" i="30"/>
  <c r="D31" i="30"/>
  <c r="D32" i="30"/>
  <c r="D33" i="30"/>
  <c r="D26" i="30"/>
  <c r="D16" i="30"/>
  <c r="H16" i="30"/>
  <c r="G20" i="30"/>
  <c r="E20" i="30" s="1"/>
  <c r="G20" i="29"/>
  <c r="E20" i="29" s="1"/>
  <c r="G18" i="29"/>
  <c r="E18" i="29" s="1"/>
  <c r="E22" i="30"/>
  <c r="E21" i="30"/>
  <c r="E17" i="30"/>
  <c r="D22" i="30"/>
  <c r="H22" i="30" s="1"/>
  <c r="D23" i="30"/>
  <c r="H23" i="30" s="1"/>
  <c r="D21" i="30"/>
  <c r="H21" i="30" s="1"/>
  <c r="E57" i="30"/>
  <c r="E56" i="30"/>
  <c r="E55" i="30"/>
  <c r="E53" i="30"/>
  <c r="E52" i="30"/>
  <c r="E50" i="30"/>
  <c r="E49" i="30"/>
  <c r="E48" i="30"/>
  <c r="E47" i="30"/>
  <c r="E46" i="30"/>
  <c r="E45" i="30"/>
  <c r="E44" i="30"/>
  <c r="G41" i="30"/>
  <c r="E41" i="30" s="1"/>
  <c r="G40" i="30"/>
  <c r="E40" i="30" s="1"/>
  <c r="H39" i="30"/>
  <c r="G39" i="30"/>
  <c r="E39" i="30" s="1"/>
  <c r="G38" i="30"/>
  <c r="E38" i="30" s="1"/>
  <c r="G37" i="30"/>
  <c r="E37" i="30" s="1"/>
  <c r="H36" i="30"/>
  <c r="G36" i="30"/>
  <c r="E36" i="30" s="1"/>
  <c r="H20" i="30"/>
  <c r="E19" i="30"/>
  <c r="H18" i="30"/>
  <c r="G18" i="30"/>
  <c r="E18" i="30" s="1"/>
  <c r="D17" i="30"/>
  <c r="H17" i="30" s="1"/>
  <c r="E16" i="30"/>
  <c r="E13" i="30"/>
  <c r="C14" i="30" s="1"/>
  <c r="E11" i="30"/>
  <c r="C12" i="30" s="1"/>
  <c r="E9" i="30"/>
  <c r="E8" i="30"/>
  <c r="E7" i="30"/>
  <c r="E6" i="30"/>
  <c r="E5" i="30"/>
  <c r="E4" i="30"/>
  <c r="G24" i="29"/>
  <c r="E24" i="29" s="1"/>
  <c r="G25" i="29"/>
  <c r="E25" i="29" s="1"/>
  <c r="G26" i="29"/>
  <c r="E26" i="29" s="1"/>
  <c r="G27" i="29"/>
  <c r="E27" i="29" s="1"/>
  <c r="G28" i="29"/>
  <c r="E28" i="29" s="1"/>
  <c r="G23" i="29"/>
  <c r="E23" i="29" s="1"/>
  <c r="G20" i="28"/>
  <c r="E20" i="28" s="1"/>
  <c r="G18" i="28"/>
  <c r="E18" i="28" s="1"/>
  <c r="H23" i="29"/>
  <c r="E44" i="29"/>
  <c r="E43" i="29"/>
  <c r="E42" i="29"/>
  <c r="E40" i="29"/>
  <c r="E39" i="29"/>
  <c r="E37" i="29"/>
  <c r="E36" i="29"/>
  <c r="E35" i="29"/>
  <c r="E34" i="29"/>
  <c r="E33" i="29"/>
  <c r="E32" i="29"/>
  <c r="E31" i="29"/>
  <c r="H26" i="29"/>
  <c r="H20" i="29"/>
  <c r="E19" i="29"/>
  <c r="H18" i="29"/>
  <c r="E17" i="29"/>
  <c r="D17" i="29"/>
  <c r="H17" i="29" s="1"/>
  <c r="E16" i="29"/>
  <c r="D16" i="29"/>
  <c r="H16" i="29" s="1"/>
  <c r="E13" i="29"/>
  <c r="C14" i="29" s="1"/>
  <c r="E11" i="29"/>
  <c r="E12" i="29" s="1"/>
  <c r="E9" i="29"/>
  <c r="E8" i="29"/>
  <c r="E7" i="29"/>
  <c r="E6" i="29"/>
  <c r="E5" i="29"/>
  <c r="E4" i="29"/>
  <c r="D28" i="28"/>
  <c r="D24" i="28"/>
  <c r="D25" i="28"/>
  <c r="D26" i="28"/>
  <c r="H26" i="28" s="1"/>
  <c r="D27" i="28"/>
  <c r="D23" i="28"/>
  <c r="H23" i="28" s="1"/>
  <c r="D16" i="28"/>
  <c r="H16" i="28" s="1"/>
  <c r="H20" i="28"/>
  <c r="E24" i="28"/>
  <c r="E25" i="28"/>
  <c r="E26" i="28"/>
  <c r="E27" i="28"/>
  <c r="E28" i="28"/>
  <c r="E23" i="28"/>
  <c r="H18" i="28"/>
  <c r="D17" i="28"/>
  <c r="H17" i="28" s="1"/>
  <c r="E16" i="28"/>
  <c r="E17" i="28"/>
  <c r="E13" i="28"/>
  <c r="E11" i="28"/>
  <c r="E12" i="28" s="1"/>
  <c r="E44" i="28"/>
  <c r="E43" i="28"/>
  <c r="E42" i="28"/>
  <c r="E40" i="28"/>
  <c r="E39" i="28"/>
  <c r="E37" i="28"/>
  <c r="E36" i="28"/>
  <c r="E35" i="28"/>
  <c r="E34" i="28"/>
  <c r="E33" i="28"/>
  <c r="E32" i="28"/>
  <c r="E31" i="28"/>
  <c r="E19" i="28"/>
  <c r="E9" i="28"/>
  <c r="E8" i="28"/>
  <c r="E7" i="28"/>
  <c r="E6" i="28"/>
  <c r="E5" i="28"/>
  <c r="E4" i="28"/>
  <c r="D18" i="26"/>
  <c r="D19" i="26"/>
  <c r="D17" i="26"/>
  <c r="D24" i="26"/>
  <c r="D35" i="26"/>
  <c r="D37" i="26"/>
  <c r="D34" i="26"/>
  <c r="D31" i="26"/>
  <c r="D30" i="26"/>
  <c r="D28" i="26"/>
  <c r="D27" i="26"/>
  <c r="D26" i="26"/>
  <c r="D25" i="26"/>
  <c r="D23" i="26"/>
  <c r="D22" i="26"/>
  <c r="D13" i="26"/>
  <c r="C15" i="26" s="1"/>
  <c r="D11" i="26"/>
  <c r="C12" i="26" s="1"/>
  <c r="D9" i="26"/>
  <c r="D8" i="26"/>
  <c r="D7" i="26"/>
  <c r="D6" i="26"/>
  <c r="D5" i="26"/>
  <c r="D4" i="26"/>
  <c r="D30" i="25"/>
  <c r="D29" i="25"/>
  <c r="D28" i="25"/>
  <c r="D26" i="25"/>
  <c r="D25" i="25"/>
  <c r="D23" i="25"/>
  <c r="D22" i="25"/>
  <c r="D21" i="25"/>
  <c r="D20" i="25"/>
  <c r="D19" i="25"/>
  <c r="D18" i="25"/>
  <c r="D17" i="25"/>
  <c r="D13" i="25"/>
  <c r="D15" i="25" s="1"/>
  <c r="D11" i="25"/>
  <c r="D12" i="25" s="1"/>
  <c r="D9" i="25"/>
  <c r="D8" i="25"/>
  <c r="D7" i="25"/>
  <c r="D6" i="25"/>
  <c r="D5" i="25"/>
  <c r="D4" i="25"/>
  <c r="D31" i="21"/>
  <c r="D30" i="21"/>
  <c r="D30" i="14"/>
  <c r="D29" i="14"/>
  <c r="D31" i="17"/>
  <c r="D30" i="17"/>
  <c r="D26" i="16"/>
  <c r="D25" i="16"/>
  <c r="D25" i="15"/>
  <c r="D24" i="15"/>
  <c r="D16" i="20"/>
  <c r="D15" i="20"/>
  <c r="D12" i="19"/>
  <c r="D11" i="19"/>
  <c r="D8" i="19"/>
  <c r="D5" i="19"/>
  <c r="D13" i="19"/>
  <c r="D14" i="19"/>
  <c r="D13" i="18"/>
  <c r="D12" i="18"/>
  <c r="D32" i="21"/>
  <c r="D31" i="14"/>
  <c r="D32" i="17"/>
  <c r="D27" i="16"/>
  <c r="D26" i="15"/>
  <c r="D19" i="20"/>
  <c r="D13" i="17"/>
  <c r="D9" i="20"/>
  <c r="D8" i="20"/>
  <c r="D5" i="20"/>
  <c r="D12" i="17"/>
  <c r="D9" i="17"/>
  <c r="E54" i="31" l="1"/>
  <c r="E59" i="31" s="1"/>
  <c r="C62" i="31"/>
  <c r="C60" i="31"/>
  <c r="C61" i="31"/>
  <c r="C12" i="31"/>
  <c r="C14" i="31"/>
  <c r="C54" i="31"/>
  <c r="C62" i="30"/>
  <c r="C60" i="30"/>
  <c r="C61" i="30"/>
  <c r="E54" i="30"/>
  <c r="E12" i="30"/>
  <c r="E14" i="30"/>
  <c r="C54" i="30"/>
  <c r="C49" i="29"/>
  <c r="C47" i="29"/>
  <c r="E41" i="29"/>
  <c r="C48" i="29"/>
  <c r="E14" i="29"/>
  <c r="C41" i="29"/>
  <c r="C12" i="29"/>
  <c r="C48" i="28"/>
  <c r="C49" i="28"/>
  <c r="C47" i="28"/>
  <c r="E41" i="28"/>
  <c r="C12" i="28"/>
  <c r="C14" i="28"/>
  <c r="E14" i="28"/>
  <c r="E46" i="28" s="1"/>
  <c r="C41" i="28"/>
  <c r="D27" i="25"/>
  <c r="D15" i="26"/>
  <c r="D12" i="26"/>
  <c r="C14" i="26"/>
  <c r="D14" i="26"/>
  <c r="C14" i="25"/>
  <c r="D14" i="25"/>
  <c r="C15" i="25"/>
  <c r="C12" i="25"/>
  <c r="C27" i="25"/>
  <c r="E13" i="10"/>
  <c r="D13" i="8"/>
  <c r="D13" i="5"/>
  <c r="D13" i="21"/>
  <c r="D15" i="21" s="1"/>
  <c r="D13" i="14"/>
  <c r="D15" i="14" s="1"/>
  <c r="D11" i="14"/>
  <c r="E11" i="10"/>
  <c r="C12" i="10" s="1"/>
  <c r="D11" i="8"/>
  <c r="D11" i="5"/>
  <c r="D12" i="5" s="1"/>
  <c r="D29" i="21"/>
  <c r="D28" i="21"/>
  <c r="D26" i="21"/>
  <c r="D25" i="21"/>
  <c r="D23" i="21"/>
  <c r="D22" i="21"/>
  <c r="D21" i="21"/>
  <c r="D20" i="21"/>
  <c r="D19" i="21"/>
  <c r="D18" i="21"/>
  <c r="D17" i="21"/>
  <c r="D11" i="21"/>
  <c r="D12" i="21" s="1"/>
  <c r="D9" i="21"/>
  <c r="D8" i="21"/>
  <c r="D7" i="21"/>
  <c r="D6" i="21"/>
  <c r="D5" i="21"/>
  <c r="D4" i="21"/>
  <c r="E46" i="29" l="1"/>
  <c r="E59" i="30"/>
  <c r="D39" i="26"/>
  <c r="D32" i="25"/>
  <c r="D14" i="14"/>
  <c r="C14" i="14"/>
  <c r="C15" i="14"/>
  <c r="D27" i="21"/>
  <c r="C27" i="21"/>
  <c r="E14" i="10"/>
  <c r="E15" i="10"/>
  <c r="C15" i="10"/>
  <c r="D14" i="8"/>
  <c r="D15" i="8"/>
  <c r="C15" i="8"/>
  <c r="D14" i="5"/>
  <c r="D15" i="5"/>
  <c r="C15" i="5"/>
  <c r="D14" i="21"/>
  <c r="C15" i="21"/>
  <c r="C14" i="10"/>
  <c r="C14" i="8"/>
  <c r="C14" i="5"/>
  <c r="C14" i="21"/>
  <c r="C12" i="14"/>
  <c r="D12" i="14"/>
  <c r="E12" i="10"/>
  <c r="C12" i="8"/>
  <c r="D12" i="8"/>
  <c r="C12" i="5"/>
  <c r="C12" i="21"/>
  <c r="D17" i="20"/>
  <c r="D18" i="20"/>
  <c r="D13" i="20"/>
  <c r="D12" i="20"/>
  <c r="D4" i="20"/>
  <c r="D9" i="19"/>
  <c r="D4" i="19"/>
  <c r="D29" i="17"/>
  <c r="D28" i="17"/>
  <c r="D27" i="17"/>
  <c r="D25" i="17"/>
  <c r="D24" i="17"/>
  <c r="D22" i="17"/>
  <c r="D21" i="17"/>
  <c r="D20" i="17"/>
  <c r="D19" i="17"/>
  <c r="D18" i="17"/>
  <c r="D17" i="17"/>
  <c r="D16" i="17"/>
  <c r="D8" i="17"/>
  <c r="D7" i="17"/>
  <c r="D6" i="17"/>
  <c r="D5" i="17"/>
  <c r="D4" i="17"/>
  <c r="D24" i="16"/>
  <c r="D23" i="16"/>
  <c r="D21" i="16"/>
  <c r="D20" i="16"/>
  <c r="D18" i="16"/>
  <c r="D17" i="16"/>
  <c r="D16" i="16"/>
  <c r="D15" i="16"/>
  <c r="D14" i="16"/>
  <c r="D13" i="16"/>
  <c r="D12" i="16"/>
  <c r="D9" i="16"/>
  <c r="D8" i="16"/>
  <c r="D7" i="16"/>
  <c r="D6" i="16"/>
  <c r="D5" i="16"/>
  <c r="D4" i="16"/>
  <c r="D23" i="15"/>
  <c r="D21" i="15"/>
  <c r="D20" i="15"/>
  <c r="D18" i="15"/>
  <c r="D17" i="15"/>
  <c r="D16" i="15"/>
  <c r="D15" i="15"/>
  <c r="D14" i="15"/>
  <c r="D13" i="15"/>
  <c r="D12" i="15"/>
  <c r="D9" i="15"/>
  <c r="D8" i="15"/>
  <c r="D7" i="15"/>
  <c r="D6" i="15"/>
  <c r="D5" i="15"/>
  <c r="D4" i="15"/>
  <c r="D23" i="14"/>
  <c r="D28" i="14"/>
  <c r="D26" i="14"/>
  <c r="D25" i="14"/>
  <c r="D22" i="14"/>
  <c r="D21" i="14"/>
  <c r="D20" i="14"/>
  <c r="D19" i="14"/>
  <c r="D18" i="14"/>
  <c r="D17" i="14"/>
  <c r="D9" i="14"/>
  <c r="D8" i="14"/>
  <c r="D7" i="14"/>
  <c r="D6" i="14"/>
  <c r="D5" i="14"/>
  <c r="D4" i="14"/>
  <c r="D34" i="21" l="1"/>
  <c r="D21" i="20"/>
  <c r="D16" i="19"/>
  <c r="D27" i="14"/>
  <c r="D33" i="14" s="1"/>
  <c r="C27" i="14"/>
  <c r="D26" i="17"/>
  <c r="D34" i="17" s="1"/>
  <c r="C26" i="17"/>
  <c r="D22" i="16"/>
  <c r="D29" i="16" s="1"/>
  <c r="C22" i="16"/>
  <c r="D22" i="15"/>
  <c r="D28" i="15" s="1"/>
  <c r="C22" i="15"/>
  <c r="D15" i="18"/>
  <c r="G19" i="10"/>
  <c r="E19" i="10" s="1"/>
  <c r="E18" i="10"/>
  <c r="E20" i="10"/>
  <c r="E17" i="10"/>
  <c r="E33" i="10"/>
  <c r="E32" i="10"/>
  <c r="E30" i="10"/>
  <c r="E29" i="10"/>
  <c r="E27" i="10"/>
  <c r="E26" i="10"/>
  <c r="E25" i="10"/>
  <c r="E24" i="10"/>
  <c r="E23" i="10"/>
  <c r="E22" i="10"/>
  <c r="E9" i="10"/>
  <c r="E8" i="10"/>
  <c r="E7" i="10"/>
  <c r="E6" i="10"/>
  <c r="E5" i="10"/>
  <c r="E4" i="10"/>
  <c r="D5" i="8"/>
  <c r="D6" i="8"/>
  <c r="D7" i="8"/>
  <c r="D8" i="8"/>
  <c r="D9" i="8"/>
  <c r="D33" i="8"/>
  <c r="D32" i="8"/>
  <c r="D30" i="8"/>
  <c r="D29" i="8"/>
  <c r="D27" i="8"/>
  <c r="D26" i="8"/>
  <c r="D25" i="8"/>
  <c r="D24" i="8"/>
  <c r="D23" i="8"/>
  <c r="D22" i="8"/>
  <c r="D19" i="8"/>
  <c r="D18" i="8"/>
  <c r="D17" i="8"/>
  <c r="D4" i="8"/>
  <c r="E31" i="10" l="1"/>
  <c r="E35" i="10" s="1"/>
  <c r="D31" i="8"/>
  <c r="D35" i="8" s="1"/>
  <c r="C31" i="8"/>
  <c r="C31" i="10"/>
  <c r="D27" i="5"/>
  <c r="D28" i="5"/>
  <c r="D5" i="5"/>
  <c r="D6" i="5"/>
  <c r="D7" i="5"/>
  <c r="D8" i="5"/>
  <c r="D9" i="5"/>
  <c r="D25" i="5"/>
  <c r="D24" i="5"/>
  <c r="D22" i="5"/>
  <c r="D21" i="5"/>
  <c r="D20" i="5"/>
  <c r="D19" i="5"/>
  <c r="D18" i="5"/>
  <c r="D17" i="5"/>
  <c r="D4" i="5"/>
  <c r="D26" i="5" l="1"/>
  <c r="D30" i="5" s="1"/>
  <c r="C26" i="5"/>
</calcChain>
</file>

<file path=xl/sharedStrings.xml><?xml version="1.0" encoding="utf-8"?>
<sst xmlns="http://schemas.openxmlformats.org/spreadsheetml/2006/main" count="788" uniqueCount="426">
  <si>
    <t>Kabel - servo TIMPEX - 3-pin. - standard, 4m, 55°C /Reg100/</t>
  </si>
  <si>
    <t>Kabel - servo TIMPEX - 3-pin. - silikon, 4m, 180°C /Reg100/</t>
  </si>
  <si>
    <t>Kabel - servo vratná -  4-pin. - standard, 4m, 55°C  /Reg100/</t>
  </si>
  <si>
    <t>Kabel - servo vratná - 4-pin. - silikon, 4m, 180°C /Reg100/</t>
  </si>
  <si>
    <t>Kabel - servo vratná - silikon, 4m, 180°C  /Reg250/</t>
  </si>
  <si>
    <t>Kabel - dveřní spínač - 2-pin. - standard, 4m, 55°C /Reg100/</t>
  </si>
  <si>
    <t>Kabel - dveřní spínač - 2-pin. - silikon, 4m, 180°C /Reg100,EQ/</t>
  </si>
  <si>
    <t>Kabel - dveřní spínač magnetický - standard, 4m, 55°C /Reg100/</t>
  </si>
  <si>
    <t>Kabel - dveřní spínač magnetický - silikon, 4m, 180°C /Reg100/</t>
  </si>
  <si>
    <t>Servopohon TIMPEX CM24, standard, 2Nm</t>
  </si>
  <si>
    <t>Servopohon BELIMO TF24-SR, 2Nm - napěťové, pružina</t>
  </si>
  <si>
    <t>Servopohon BELIMO TF24-3, 2Nm, pružina</t>
  </si>
  <si>
    <t>Snímač teploty - spalinový, 1100°C, 1+3m</t>
  </si>
  <si>
    <t>Snímač teploty - spalinový, 1100°C, 1,5+2,5m</t>
  </si>
  <si>
    <t>Snímač teploty - spalinový, 750°C, 0,15 + 1,8m</t>
  </si>
  <si>
    <t>Držák teplotního čidla - ECO</t>
  </si>
  <si>
    <t>Objímka nerez pro TČ s maticí  M12 (180mm)</t>
  </si>
  <si>
    <t>Objímka nerez pro TČ s maticí  M12 (200mm)</t>
  </si>
  <si>
    <t>Kabel - prodlužovací vedení - termočlánek "K"</t>
  </si>
  <si>
    <t>Kabel - prodlužovací vedení - termočlánek "K", 2m</t>
  </si>
  <si>
    <t>Kabel - prodlužovací vedení - termočlánek "K", 4m</t>
  </si>
  <si>
    <t>Kabel - prodlužovací vedení - termočlánek "K", 6m</t>
  </si>
  <si>
    <t>Snímač teploty - trubičkový, PT1000, 3m, 350°C</t>
  </si>
  <si>
    <t>Snímač teploty - trubičkový, PT1000, 4m, 180°C</t>
  </si>
  <si>
    <t>Snímač teploty - trubičkový, termočl. K, 2,5m, 180°C</t>
  </si>
  <si>
    <t>Snímač teploty - trubičkový, PTC, 3m, 110°C /Reg250/</t>
  </si>
  <si>
    <t>Jímka lakovaná 1/2¨, 65mm</t>
  </si>
  <si>
    <t>Snímač teploty - do vody 1/2", PT1000, 2m, 180°C</t>
  </si>
  <si>
    <t>Snímač teploty - venkovní, PT1000</t>
  </si>
  <si>
    <t>Snímač teploty - interiérový, PT1000</t>
  </si>
  <si>
    <t>Kabel - prodlužovací vedení - PT1000</t>
  </si>
  <si>
    <t>Kabel - prodlužovací vedení - PT1000, 4m</t>
  </si>
  <si>
    <t>Kabel - prodlužovací vedení - PT1000, 8m</t>
  </si>
  <si>
    <t>Kabel - prodlužovací vedení - PT1000, 12m</t>
  </si>
  <si>
    <t>Simulátor teploty - termočl. K</t>
  </si>
  <si>
    <t>Simulátor teploty - PT1000</t>
  </si>
  <si>
    <t>Simulátor teploty - termočl. K/2</t>
  </si>
  <si>
    <t>Simulátor teploty - PT1000/2</t>
  </si>
  <si>
    <t>Dveřní spínač - magnetický - ECO - 1m</t>
  </si>
  <si>
    <t>Externí ovládání 230V - ECO20, ECO200</t>
  </si>
  <si>
    <t>Záložní zdroj TIM Z3 - s baterií 40Ah</t>
  </si>
  <si>
    <t>Krabice instalační 180x180x90 - Reg250</t>
  </si>
  <si>
    <t>Kloubek jednoduchý</t>
  </si>
  <si>
    <t>Kloubek dvojtý</t>
  </si>
  <si>
    <t>Bowden 15cm</t>
  </si>
  <si>
    <t>Hřídel propojovací, délka 20 cm</t>
  </si>
  <si>
    <t>Podomítková krabička Timpex - mělká - Reg250</t>
  </si>
  <si>
    <t>Rámeček redukční Timpex - bílá</t>
  </si>
  <si>
    <t>Rámeček redukční Timpex - černá</t>
  </si>
  <si>
    <t>Napájecí zdroj - do zásuvky - 24V DC</t>
  </si>
  <si>
    <t>Napájecí zdroj - do zásuvky - 5V DC</t>
  </si>
  <si>
    <t>Balení ECO10</t>
  </si>
  <si>
    <t xml:space="preserve">Pohon ESBE ARA659, 6Nm, 2-10V, 24V </t>
  </si>
  <si>
    <t>Ventil ESBE VRG 131, 3/4" - směšovací</t>
  </si>
  <si>
    <t>Ventil ESBE VRG 131, 1" - směšovací</t>
  </si>
  <si>
    <t>Magnet servo Timpex</t>
  </si>
  <si>
    <t>Konektor servo Timpex</t>
  </si>
  <si>
    <t>Elektroventil ESBE MBA 135, 3/4" - přepínací</t>
  </si>
  <si>
    <t>Termostatický ventil ESBE VTA372, 1", 20-55°C - směšovací</t>
  </si>
  <si>
    <t>Termostatický ventil ESBE VTA372, 1", 30-70°C - směšovací</t>
  </si>
  <si>
    <t>Elektroventil ESBE MBA 135, 1" - přepínací</t>
  </si>
  <si>
    <t>Elektroventil ESBE MBA 121, 3/4" - uzavírací</t>
  </si>
  <si>
    <t>Elektroventil ESBE MBA 121, 1" - uzavírací</t>
  </si>
  <si>
    <t>Prodlužovací kabel 3 PIN - standard</t>
  </si>
  <si>
    <t>Prodlužovací kabel 3 PIN - silikon</t>
  </si>
  <si>
    <t>Prodlužovací kabel 2 PIN - standard</t>
  </si>
  <si>
    <t>Prodlužovací kabel 2 PIN - silikon</t>
  </si>
  <si>
    <t>Prodlužovací kabel UTP</t>
  </si>
  <si>
    <t>Kód</t>
  </si>
  <si>
    <t>Název</t>
  </si>
  <si>
    <t>Základní sada</t>
  </si>
  <si>
    <t>Servopohon Hitec, ECO</t>
  </si>
  <si>
    <t>Startovací tlačítko - ECO - 1m - bez panelu</t>
  </si>
  <si>
    <t>Externí LED indikace ECO 10, ECO10+, ECO20 - 0,8m</t>
  </si>
  <si>
    <t>Externí ovládání 230V - ECO10+, ECO100+</t>
  </si>
  <si>
    <t>Doporučené příslušenství</t>
  </si>
  <si>
    <t>Mechanický dveřní spínač (DS)</t>
  </si>
  <si>
    <t>DS kabel standard do 55°C, 4m</t>
  </si>
  <si>
    <t>DS kabel silikon do 180°C, 4m</t>
  </si>
  <si>
    <t>Magnetický dveřní spínač (MDS)</t>
  </si>
  <si>
    <t>MDS kabel standard do 55°C, 4m</t>
  </si>
  <si>
    <t>MDS kabel silikon do 180°C, 4m</t>
  </si>
  <si>
    <t>CENA celkem bez DPH</t>
  </si>
  <si>
    <t>Reg110 bílá, 100 mm EPV, 4m teplotní čidlo</t>
  </si>
  <si>
    <t>Reg110 černá, 100 mm EPV, 4m teplotní čidlo</t>
  </si>
  <si>
    <t>Reg110 bílá, 120 mm EPV, 4m teplotní čidlo</t>
  </si>
  <si>
    <t>Reg110 černá, 120 mm EPV, 4m teplotní čidlo</t>
  </si>
  <si>
    <t>Reg110 bílá, 150 mm EPV, 4m teplotní čidlo</t>
  </si>
  <si>
    <t>Reg110 černá, 150 mm EPV, 4m teplotní čidlo</t>
  </si>
  <si>
    <t>Objímka nerez pro TČ s maticí M12 180 mm</t>
  </si>
  <si>
    <t>Objímka nerez pro TČ s maticí M12 200 mm</t>
  </si>
  <si>
    <t>Teplotní čidla</t>
  </si>
  <si>
    <t>Čidlo spalinové typ "K" do 1100 °C, 4m</t>
  </si>
  <si>
    <t>Čidlo trubičkové typ "K" do 180°C (do vody), 2,5m</t>
  </si>
  <si>
    <t>Reg220 bílá, 100 mm EPV, 4m teplotní čidlo</t>
  </si>
  <si>
    <t>Reg220 černá, 100 mm EPV, 4m teplotní čidlo</t>
  </si>
  <si>
    <t>Reg220 bílá, 120 mm EPV, 4m teplotní čidlo</t>
  </si>
  <si>
    <t>Reg220 černá, 120 mm EPV, 4m teplotní čidlo</t>
  </si>
  <si>
    <t>Reg220 bílá, 150 mm EPV, 4m teplotní čidlo</t>
  </si>
  <si>
    <t>Reg220 černá, 150 mm EPV, 4m teplotní čidlo</t>
  </si>
  <si>
    <t>Reg250 bílá, 100 mm EPV, 4m teplotní čidlo</t>
  </si>
  <si>
    <t>Reg250 černá, 100 mm EPV, 4m teplotní čidlo</t>
  </si>
  <si>
    <t>Reg250 bílá, 120 mm EPV, 4m teplotní čidlo</t>
  </si>
  <si>
    <t>Reg250 černá, 120 mm EPV, 4m teplotní čidlo</t>
  </si>
  <si>
    <t>Reg250 bílá, 150 mm EPV, 4m teplotní čidlo</t>
  </si>
  <si>
    <t>Reg250 černá, 150 mm EPV, 4m teplotní čidlo</t>
  </si>
  <si>
    <t xml:space="preserve">Čidlo trubičkové typ PTC do 110°C (do vody), 3m </t>
  </si>
  <si>
    <t>Počet</t>
  </si>
  <si>
    <t xml:space="preserve">Čidlo trubičkové typ PT1000 do 350°C, 3m </t>
  </si>
  <si>
    <t>Jímka lakovaná do TV 1/2" pro trubičkové čidlo, 65mm</t>
  </si>
  <si>
    <t>Jímka lakovaná 1/2" do TV pro trubičkové čidlo, 65mm</t>
  </si>
  <si>
    <t>Interiérové čidlo, PT1000, bez kabelu</t>
  </si>
  <si>
    <t>Exteriérové čidlo, PT1000, bez kabelu</t>
  </si>
  <si>
    <t>Servopohony a ventily - voda</t>
  </si>
  <si>
    <t>Přepínání bojler/AKU - Přepínací elektroventil ESBE MBA 135, 3/4"</t>
  </si>
  <si>
    <t>Přepínání bojler/AKU - Přepínací elektroventil ESBE MBA 135, 1"</t>
  </si>
  <si>
    <t>Směšování - Směšovací servopohon ESBE ARA 659, 6Nm, 2-10V, 24V</t>
  </si>
  <si>
    <t>Směšování - Ventil ESBE VRG 131 3/4" - ventil k ARA 659</t>
  </si>
  <si>
    <t>Směšování - Ventil ESBE VRG 131 1" - ventil k ARA 659</t>
  </si>
  <si>
    <t>Směšování - Termostatický ventil ESBE VTA 372, 1", 20-55°C</t>
  </si>
  <si>
    <t>Směšování - Termostatický ventil ESBE VTA 372, 1", 30-70°C</t>
  </si>
  <si>
    <t>SMART 100 bílá, 100 mm EPV, 4m teplotní čidlo</t>
  </si>
  <si>
    <t>SMART 100 černá, 100 mm EPV, 4m teplotní čidlo</t>
  </si>
  <si>
    <t>SMART 100 bílá, 120 mm EPV, 4m teplotní čidlo</t>
  </si>
  <si>
    <t>SMART 100 černá, 120 mm EPV, 4m teplotní čidlo</t>
  </si>
  <si>
    <t>SMART 100 bílá, 150 mm EPV, 4m teplotní čidlo</t>
  </si>
  <si>
    <t>SMART 100 černá, 150 mm EPV, 4m teplotní čidlo</t>
  </si>
  <si>
    <t>Startovací tlačítko do omítky, 2m</t>
  </si>
  <si>
    <t>ECO 100 bílá, 100 mm EPV, 4m teplotní čidlo</t>
  </si>
  <si>
    <t>ECO 100 černá, 100 mm EPV, 4m teplotní čidlo</t>
  </si>
  <si>
    <t>ECO 100 bílá, 120 mm EPV, 4m teplotní čidlo</t>
  </si>
  <si>
    <t>ECO 100 černá, 120 mm EPV, 4m teplotní čidlo</t>
  </si>
  <si>
    <t>ECO 100 bílá, 150 mm EPV, 4m teplotní čidlo</t>
  </si>
  <si>
    <t>ECO 100 černá, 150 mm EPV, 4m teplotní čidlo</t>
  </si>
  <si>
    <t>ECO 100+ bílá, 100 mm EPV, 4m teplotní čidlo</t>
  </si>
  <si>
    <t>ECO 100+ černá, 100 mm EPV, 4m teplotní čidlo</t>
  </si>
  <si>
    <t>ECO 100+ bílá, 120 mm EPV, 4m teplotní čidlo</t>
  </si>
  <si>
    <t>ECO 100+ černá, 120 mm EPV, 4m teplotní čidlo</t>
  </si>
  <si>
    <t>ECO 100+ bílá, 150 mm EPV, 4m teplotní čidlo</t>
  </si>
  <si>
    <t>ECO 100+ černá, 150 mm EPV, 4m teplotní čidlo</t>
  </si>
  <si>
    <t>Externí ovládání 230V - 1 relé</t>
  </si>
  <si>
    <t>ECO 200 bílá, 100 mm EPV, 4m teplotní čidlo</t>
  </si>
  <si>
    <t>ECO 200 černá, 100 mm EPV, 4m teplotní čidlo</t>
  </si>
  <si>
    <t>ECO 200 bílá, 120 mm EPV, 4m teplotní čidlo</t>
  </si>
  <si>
    <t>ECO 200 černá, 120 mm EPV, 4m teplotní čidlo</t>
  </si>
  <si>
    <t>ECO 200 bílá, 150 mm EPV, 4m teplotní čidlo</t>
  </si>
  <si>
    <t>ECO 200 černá, 150 mm EPV, 4m teplotní čidlo</t>
  </si>
  <si>
    <t>Externí ovládání 230V - 2 relé</t>
  </si>
  <si>
    <t>ECO 10, 100 mm EPV, 1,95m teplotní čidlo</t>
  </si>
  <si>
    <t>ECO 10, 120 mm EPV, 1,95m teplotní čidlo</t>
  </si>
  <si>
    <t>Magnetický dveřní spínač ECO10/20, 1m</t>
  </si>
  <si>
    <t>Startovací tlačítko ECO10/20, 1m</t>
  </si>
  <si>
    <t>LED indikace ECO10/20, 0,8m</t>
  </si>
  <si>
    <t>ECO 10+, 100 mm EPV, 1,95m teplotní čidlo</t>
  </si>
  <si>
    <t>ECO 10+, 120 mm EPV, 1,95m teplotní čidlo</t>
  </si>
  <si>
    <t>ECO 20, 100 mm EPV, 1,95m teplotní čidlo</t>
  </si>
  <si>
    <t>ECO 20, 120 mm EPV, 1,95m teplotní čidlo</t>
  </si>
  <si>
    <t>Propojovací kabel do 55°C k ARA 659, 4m</t>
  </si>
  <si>
    <t>Ochranná trubička spal. čidla nerezová 130 mm</t>
  </si>
  <si>
    <t>Ochranná trubička spal. čidla nerezová 200 mm</t>
  </si>
  <si>
    <t>Standard kabel k servu nahradit silikonem do 180 °C</t>
  </si>
  <si>
    <t>SMART 100+ bílá, 100 mm EPV, 4m teplotní čidlo</t>
  </si>
  <si>
    <t>SMART 100+ černá, 100 mm EPV, 4m teplotní čidlo</t>
  </si>
  <si>
    <t>SMART 100+ bílá, 120 mm EPV, 4m teplotní čidlo</t>
  </si>
  <si>
    <t>SMART 100+ černá, 120 mm EPV, 4m teplotní čidlo</t>
  </si>
  <si>
    <t>SMART 100+ bílá, 150 mm EPV, 4m teplotní čidlo</t>
  </si>
  <si>
    <t>SMART 100+ černá, 150 mm EPV, 4m teplotní čidlo</t>
  </si>
  <si>
    <t>Standard servo nahradit servem s vratnou pružinou</t>
  </si>
  <si>
    <t>Servopohon Belimo CM24 standard</t>
  </si>
  <si>
    <t>Kabel k servopohonu CM24 - standard do 55 °C</t>
  </si>
  <si>
    <t>Kabel k servopohonu CM24 - silikon do 180 °C</t>
  </si>
  <si>
    <t>Servopohony - vzduch</t>
  </si>
  <si>
    <t>1) Kliknutím na list níže si vyberte regulaci hoření, kterou chcete nacenit.</t>
  </si>
  <si>
    <t>3) Pokud budete chtít poslat vypočtenou cenu zákazníkovi:</t>
  </si>
  <si>
    <t xml:space="preserve">          a) Kliknetě na SOUBOR, ULOŽIT JAKO</t>
  </si>
  <si>
    <t xml:space="preserve">          b) Klikněte na procházet, zvolte umístění v PC a zvolte Uložit ve formátu PDF</t>
  </si>
  <si>
    <t xml:space="preserve">Čidlo trubičkové typ PT1000 do 180°C (do vody), 4m </t>
  </si>
  <si>
    <t xml:space="preserve">Příložné čidlo (za směšovací ventil) do 180 °C, PT1000, 2m </t>
  </si>
  <si>
    <t>Teplotní čidlo T2</t>
  </si>
  <si>
    <t>Čidlo trubičkové typ PTC do 110 °C (do vody), 3m</t>
  </si>
  <si>
    <t>Aktivace WIFI modulu pro ECO nebo SMART - chytrý dům</t>
  </si>
  <si>
    <t>Kabel - dveřní spínač - 2-pin. - skelný, 1m+3m, 350°C+180°C  /Reg110/</t>
  </si>
  <si>
    <t>Klapka d100 - vratná - pozink</t>
  </si>
  <si>
    <t>Klapka d120 - vratná - pozink</t>
  </si>
  <si>
    <t>Klapka d150 - vratná - pozink</t>
  </si>
  <si>
    <t>Klapka d180 - standard - pozink</t>
  </si>
  <si>
    <t>Klapka d180 - vratná - pozink</t>
  </si>
  <si>
    <t>Klapka d200 - standard - pozink</t>
  </si>
  <si>
    <t>Klapka d200 - vratná - pozink</t>
  </si>
  <si>
    <t>Klapka d100 - standard - nerez</t>
  </si>
  <si>
    <t>Klapka d100 - vratná - nerez</t>
  </si>
  <si>
    <t>Klapka d120 - standard - nerez</t>
  </si>
  <si>
    <t>Klapka d120 - vratná - nerez</t>
  </si>
  <si>
    <t>Klapka d150 - standard - nerez</t>
  </si>
  <si>
    <t>Klapka d100 - eco - pozink</t>
  </si>
  <si>
    <t>Klapka d120 - eco - pozink</t>
  </si>
  <si>
    <t>Klapka d150 - eco - pozink</t>
  </si>
  <si>
    <t>Klapka d100 - standard - mini - pozink</t>
  </si>
  <si>
    <t>Klapka d120 - standard - mini - pozink</t>
  </si>
  <si>
    <t>Klapka d150 - standard - mini - pozink</t>
  </si>
  <si>
    <t>Ochranná trubička - nerezová - 13 cm</t>
  </si>
  <si>
    <t>Ochranná trubička - nerezová - 20 cm</t>
  </si>
  <si>
    <t>Snímač teploty - příložný, PT1000, 2m, 180°C</t>
  </si>
  <si>
    <t>Destička s magnetem - MDS</t>
  </si>
  <si>
    <t>Aktivace WiFi modulu pro komunikaci s chytrým domem</t>
  </si>
  <si>
    <t>Reg110 - 120 - 4m - černá - Timpex</t>
  </si>
  <si>
    <t>Reg110 - 150 - 4m - bílá - Timpex</t>
  </si>
  <si>
    <t>Dveřní spínač - Timpex</t>
  </si>
  <si>
    <t>Dveřní spínač - magnetický - Timpex</t>
  </si>
  <si>
    <t>Startovací tlačítko - Timpex</t>
  </si>
  <si>
    <t>Reg110 - 100 - 4m - bílá</t>
  </si>
  <si>
    <t>Reg110 - 100 - 4m - černá</t>
  </si>
  <si>
    <t>Reg110 - 120 - 4m - bílá</t>
  </si>
  <si>
    <t>Reg110 - 150 - 4m - černá</t>
  </si>
  <si>
    <t>ECO 10 - 100 - 1,95m</t>
  </si>
  <si>
    <t>ECO 10 - 120 - 1,95m</t>
  </si>
  <si>
    <t>ECO 10+ - 100 - 1,95m</t>
  </si>
  <si>
    <t>ECO 10+ - 120 - 1,95m</t>
  </si>
  <si>
    <t>ECO 20 - 100 - 1,95m</t>
  </si>
  <si>
    <t>ECO 20 - 120 - 1,95m</t>
  </si>
  <si>
    <t>ECO 100 - 100 - 4m - bílá</t>
  </si>
  <si>
    <t>ECO 100 - 100 - 4m - černá</t>
  </si>
  <si>
    <t>ECO 100 - 120 - 4m - bílá</t>
  </si>
  <si>
    <t>ECO 100 - 120 - 4m - černá</t>
  </si>
  <si>
    <t>ECO 100 - 150 - 4m - bílá</t>
  </si>
  <si>
    <t>ECO 100 - 150 - 4m - černá</t>
  </si>
  <si>
    <t>ECO 100+ - 100 - 4m - bílá</t>
  </si>
  <si>
    <t>ECO 100+ - 100 - 4m - černá</t>
  </si>
  <si>
    <t>ECO 100+ - 120 - 4m - bílá</t>
  </si>
  <si>
    <t>ECO 100+ - 120 - 4m - černá</t>
  </si>
  <si>
    <t>ECO 100+ - 150 - 4m - bílá</t>
  </si>
  <si>
    <t>ECO 100+ - 150 - 4m - černá</t>
  </si>
  <si>
    <t>ECO 200 - 100 - 4m - bílá</t>
  </si>
  <si>
    <t>ECO 200 - 100 - 4m - černá</t>
  </si>
  <si>
    <t>ECO 200 - 120 - 4m - bílá</t>
  </si>
  <si>
    <t>ECO 200 - 120 - 4m - černá</t>
  </si>
  <si>
    <t>ECO 200 - 150 - 4m - bílá</t>
  </si>
  <si>
    <t>ECO 200 - 150 - 4m - černá</t>
  </si>
  <si>
    <t>SMART 100 - 100 - 4m - bílá</t>
  </si>
  <si>
    <t>SMART 100 - 100 - 4m - černá</t>
  </si>
  <si>
    <t>SMART 100 - 120 - 4m - bílá</t>
  </si>
  <si>
    <t>SMART 100 - 120 - 4m - černá</t>
  </si>
  <si>
    <t>SMART 100 - 150 - 4m - bílá</t>
  </si>
  <si>
    <t>SMART 100 - 150 - 4m - černá</t>
  </si>
  <si>
    <t>SMART 100+ - 100 - 4m - bílá</t>
  </si>
  <si>
    <t>SMART 100+ - 100 - 4m - černá</t>
  </si>
  <si>
    <t>SMART 100+ - 120 - 4m - bílá</t>
  </si>
  <si>
    <t>SMART 100+ - 120 - 4m - černá</t>
  </si>
  <si>
    <t>SMART 100+ - 150 - 4m - bílá</t>
  </si>
  <si>
    <t>SMART 100+ - 150 - 4m - černá</t>
  </si>
  <si>
    <t>Reg220 - 100 - 4m - bílá</t>
  </si>
  <si>
    <t>Reg220 - 100 - 4m - černá</t>
  </si>
  <si>
    <t>Reg220 - 120 - 4m - bílá</t>
  </si>
  <si>
    <t>Reg220 - 120 - 4m - černá</t>
  </si>
  <si>
    <t>Reg220 - 150 - 4m - bílá</t>
  </si>
  <si>
    <t>Reg220 - 150 - 4m - černá</t>
  </si>
  <si>
    <t>Reg250 - 100 - 4m - bílá</t>
  </si>
  <si>
    <t>Reg250 - 100 - 4m - černá</t>
  </si>
  <si>
    <t>Reg250 - 120 - 4m - bílá</t>
  </si>
  <si>
    <t>Reg250 - 120 - 4m - černá</t>
  </si>
  <si>
    <t>Reg250 - 150 - 4m - bílá</t>
  </si>
  <si>
    <t>Reg250 - 150 - 4m - černá</t>
  </si>
  <si>
    <t>TimNet100 - 100 - 4m - bílá</t>
  </si>
  <si>
    <t>TimNet100 - 100 - 4m - černá</t>
  </si>
  <si>
    <t>TimNet100 - 120 - 4m - bílá</t>
  </si>
  <si>
    <t>TimNet100 - 120 - 4m - černá</t>
  </si>
  <si>
    <t>TimNet100 - 150 - 4m - bílá</t>
  </si>
  <si>
    <t>TimNet100 - 150 - 4m - černá</t>
  </si>
  <si>
    <t>TimNet200 - 100 - 4m - bílá</t>
  </si>
  <si>
    <t>TimNet200 - 100 - 4m - černá</t>
  </si>
  <si>
    <t>TimNet200 - 120 - 4m - bílá</t>
  </si>
  <si>
    <t>TimNet200 - 120 - 4m - černá</t>
  </si>
  <si>
    <t>TimNet200 - 150 - 4m - bílá</t>
  </si>
  <si>
    <t>TimNet200 - 150 - 4m - černá</t>
  </si>
  <si>
    <t>TimNet250 - 100 - 4m - bílá</t>
  </si>
  <si>
    <t>TimNet250 - 100 - 4m - černá</t>
  </si>
  <si>
    <t>TimNet250 - 120 - 4m - bílá</t>
  </si>
  <si>
    <t>TimNet250 - 120 - 4m - černá</t>
  </si>
  <si>
    <t>TimNet250 - 150 - 4m - bílá</t>
  </si>
  <si>
    <t>TimNet250 - 150 - 4m - černá</t>
  </si>
  <si>
    <t>TimNet300 - 100 - 4m - bílá</t>
  </si>
  <si>
    <t>TimNet300 - 100 - 4m - černá</t>
  </si>
  <si>
    <t>TimNet300 - 120 - 4m - bílá</t>
  </si>
  <si>
    <t>TimNet300 - 120 - 4m - černá</t>
  </si>
  <si>
    <t>TimNet300 - 150 - 4m - bílá</t>
  </si>
  <si>
    <t>TimNet300 - 150 - 4m - černá</t>
  </si>
  <si>
    <t>TimNet400 - 100 - 4m - bílá</t>
  </si>
  <si>
    <t>TimNet400 - 100 - 4m - černá</t>
  </si>
  <si>
    <t>TimNet400 - 120 - 4m - bílá</t>
  </si>
  <si>
    <t>TimNet400 - 120 - 4m - černá</t>
  </si>
  <si>
    <t>TimNet400 - 150 - 4m - bílá</t>
  </si>
  <si>
    <t>TimNet400 - 150 - 4m - černá</t>
  </si>
  <si>
    <t>TimNet500 - 100 - 4m - bílá</t>
  </si>
  <si>
    <t>TimNet500 - 100 - 4m - černá</t>
  </si>
  <si>
    <t>TimNet500 - 120 - 4m - bílá</t>
  </si>
  <si>
    <t>TimNet500 - 120 - 4m - černá</t>
  </si>
  <si>
    <t>TimNet500 - 150 - 4m - bílá</t>
  </si>
  <si>
    <t>TimNet500 - 150 - 4m - černá</t>
  </si>
  <si>
    <t>Jednotka ECO 10</t>
  </si>
  <si>
    <t>Jednotka ECO 10+</t>
  </si>
  <si>
    <t>Jednotka ECO 20</t>
  </si>
  <si>
    <t>Jednotka ECO 100 - bílé</t>
  </si>
  <si>
    <t>Jednotka ECO 100 - černé</t>
  </si>
  <si>
    <t>Jednotka ECO 100+ - bílé</t>
  </si>
  <si>
    <t>Jednotka ECO 100+ - černé</t>
  </si>
  <si>
    <t>Jednotka ECO 200 - bílé</t>
  </si>
  <si>
    <t>Jednotka ECO 200 - černé</t>
  </si>
  <si>
    <t>Signalizační panel - bílý /ECO, SMART, TImNet/</t>
  </si>
  <si>
    <t>Signalizační panel - černý /ECO, SMART, TImNet/</t>
  </si>
  <si>
    <t>Kabel - komunikační UTP, 5m, 55°C /Reg250/</t>
  </si>
  <si>
    <t>Kabel - servo TIMPEX - 3-pin. - standard, 4m, 55°C /TimNet, Reg250/</t>
  </si>
  <si>
    <t>Kabel - servo TIMPEX - 3-pin. - silikon, 4m, 180°C /TimNet, Reg250/</t>
  </si>
  <si>
    <t>Kabel - servo vratná - standard, 4m, 55°C  /TimNet, Reg250/</t>
  </si>
  <si>
    <t>Kabel - dveřní spínač - standard, 4m, 55°C /TimNet, Reg250/</t>
  </si>
  <si>
    <t>Kabel - dveřní spínač - silikon, 4m, 180°C /TimNet, Reg250/</t>
  </si>
  <si>
    <t>Kabel - dveřní spínač - skelný, 1m+3m, 350°C+180°C /TimNet, Reg250/</t>
  </si>
  <si>
    <t>Kabel - dveřní spínač magnetický - standard, 4m, 55°C /TimNet, Reg250/</t>
  </si>
  <si>
    <t>Kabel - dveřní spínač magnetický - silikon, 4m, 180°C /TimNet, Reg250/</t>
  </si>
  <si>
    <t>Klapka d150 - vratná - nerez</t>
  </si>
  <si>
    <t>Rozvaděč osazený TimNet - 250-400</t>
  </si>
  <si>
    <t>Rozvaděč osazený TimNet - 500</t>
  </si>
  <si>
    <t>Držák regulace Smart 100, TimNet100</t>
  </si>
  <si>
    <t>Napájecí zdroj - na lištu - 24V DC</t>
  </si>
  <si>
    <t>Balení Reg/Smart/ECO100</t>
  </si>
  <si>
    <t>Balení Reg250/TimNet</t>
  </si>
  <si>
    <t>TimNet 250 bílá, 100 mm EPV, 4m teplotní čidlo</t>
  </si>
  <si>
    <t>TimNet 250 černá, 100 mm EPV, 4m teplotní čidlo</t>
  </si>
  <si>
    <t>TimNet 250 bílá, 120 mm EPV, 4m teplotní čidlo</t>
  </si>
  <si>
    <t>TimNet 250 černá, 120 mm EPV, 4m teplotní čidlo</t>
  </si>
  <si>
    <t>TimNet 250 bílá, 150 mm EPV, 4m teplotní čidlo</t>
  </si>
  <si>
    <t>TimNet 250 černá, 150 mm EPV, 4m teplotní čidlo</t>
  </si>
  <si>
    <t>Záložní zdroj Tim Z 5V, baterie 2,5 Ah</t>
  </si>
  <si>
    <t>Záložní zdroj Tim Z 24V, baterie 2,5 Ah</t>
  </si>
  <si>
    <t>TimNet 100 bílá, 100 mm EPV, 4m teplotní čidlo</t>
  </si>
  <si>
    <t>TimNet 100 černá, 100 mm EPV, 4m teplotní čidlo</t>
  </si>
  <si>
    <t>TimNet 100 bílá, 120 mm EPV, 4m teplotní čidlo</t>
  </si>
  <si>
    <t>TimNet 100 černá, 120 mm EPV, 4m teplotní čidlo</t>
  </si>
  <si>
    <t>TimNet 100 bílá, 150 mm EPV, 4m teplotní čidlo</t>
  </si>
  <si>
    <t>TimNet 100 černá, 150 mm EPV, 4m teplotní čidlo</t>
  </si>
  <si>
    <t>TimNet 200 bílá, 100 mm EPV, 4m teplotní čidlo</t>
  </si>
  <si>
    <t>TimNet 200 černá, 100 mm EPV, 4m teplotní čidlo</t>
  </si>
  <si>
    <t>TimNet 200 bílá, 120 mm EPV, 4m teplotní čidlo</t>
  </si>
  <si>
    <t>TimNet 200 černá, 120 mm EPV, 4m teplotní čidlo</t>
  </si>
  <si>
    <t>TimNet 200 bílá, 150 mm EPV, 4m teplotní čidlo</t>
  </si>
  <si>
    <t>TimNet 200 černá, 150 mm EPV, 4m teplotní čidlo</t>
  </si>
  <si>
    <t>Tabulka Vstupů/Výstupů jednotlivých modelů</t>
  </si>
  <si>
    <t>Relé</t>
  </si>
  <si>
    <t>ECO 10</t>
  </si>
  <si>
    <t>ECO 10+</t>
  </si>
  <si>
    <t>ECO 20</t>
  </si>
  <si>
    <t>ECO 100</t>
  </si>
  <si>
    <t>ECO 100+</t>
  </si>
  <si>
    <t>ECO 200</t>
  </si>
  <si>
    <t>SMART 100</t>
  </si>
  <si>
    <t>SMART 100+</t>
  </si>
  <si>
    <t>Reg110</t>
  </si>
  <si>
    <t>Reg220</t>
  </si>
  <si>
    <t>Reg250</t>
  </si>
  <si>
    <t>TimNet 100</t>
  </si>
  <si>
    <t>TimNet 200</t>
  </si>
  <si>
    <t>TimNet 250</t>
  </si>
  <si>
    <t>TimNet 300</t>
  </si>
  <si>
    <t>TimNet 400</t>
  </si>
  <si>
    <t>TimNet 500</t>
  </si>
  <si>
    <t xml:space="preserve"> -</t>
  </si>
  <si>
    <t>Servopohony</t>
  </si>
  <si>
    <t>2) Na daném listu poté stačí jen pomocí "zaškrtávátek" vybrat požadované komponenty. V označených polích zadejte počet kusů.</t>
  </si>
  <si>
    <t>2. servopohon</t>
  </si>
  <si>
    <t>Servopohon Belimo TF24-SR s vratnou pružinou</t>
  </si>
  <si>
    <t>Kabel k servopohonu TF24-SR - standard do 55 °C</t>
  </si>
  <si>
    <t>Kabel k servopohonu TF24-SR- silikon do 180 °C</t>
  </si>
  <si>
    <t>TimNet 300 bílá, 100 mm EPV, 4m teplotní čidlo</t>
  </si>
  <si>
    <t>TimNet 300 černá, 100 mm EPV, 4m teplotní čidlo</t>
  </si>
  <si>
    <t>TimNet 300 bílá, 120 mm EPV, 4m teplotní čidlo</t>
  </si>
  <si>
    <t>TimNet 300 černá, 120 mm EPV, 4m teplotní čidlo</t>
  </si>
  <si>
    <t>TimNet 300 bílá, 150 mm EPV, 4m teplotní čidlo</t>
  </si>
  <si>
    <t>TimNet 300 černá, 150 mm EPV, 4m teplotní čidlo</t>
  </si>
  <si>
    <t>Záložní zdroj Tim Z3, baterie 40 Ah</t>
  </si>
  <si>
    <t>TimNet 400 bílá, 100 mm EPV, 4m teplotní čidlo</t>
  </si>
  <si>
    <t>TimNet 400 černá, 100 mm EPV, 4m teplotní čidlo</t>
  </si>
  <si>
    <t>TimNet 400 bílá, 120 mm EPV, 4m teplotní čidlo</t>
  </si>
  <si>
    <t>TimNet 400 černá, 120 mm EPV, 4m teplotní čidlo</t>
  </si>
  <si>
    <t>TimNet 400 bílá, 150 mm EPV, 4m teplotní čidlo</t>
  </si>
  <si>
    <t>TimNet 400 černá, 150 mm EPV, 4m teplotní čidlo</t>
  </si>
  <si>
    <t>TimNet 500 bílá, 100 mm EPV, 4m teplotní čidlo</t>
  </si>
  <si>
    <t>TimNet 500 černá, 100 mm EPV, 4m teplotní čidlo</t>
  </si>
  <si>
    <t>TimNet 500 bílá, 120 mm EPV, 4m teplotní čidlo</t>
  </si>
  <si>
    <t>TimNet 500 černá, 120 mm EPV, 4m teplotní čidlo</t>
  </si>
  <si>
    <t>TimNet 500 bílá, 150 mm EPV, 4m teplotní čidlo</t>
  </si>
  <si>
    <t>TimNet 500 černá, 150 mm EPV, 4m teplotní čidlo</t>
  </si>
  <si>
    <t>Ceny paltné od 1.8.2024</t>
  </si>
  <si>
    <t>Jednotka SMART 100 - bílá</t>
  </si>
  <si>
    <t>Jednotka SMART 100 - černá</t>
  </si>
  <si>
    <t>Jednotka SMART 100+ - bílá</t>
  </si>
  <si>
    <t>Jednotka SMART 100+ - černá</t>
  </si>
  <si>
    <t>Jednotka REG 110 - sklo bílé</t>
  </si>
  <si>
    <t>Jednotka REG 110 - sklo černé</t>
  </si>
  <si>
    <t>Jednotka REG 220 - sklo bílé</t>
  </si>
  <si>
    <t>Jednotka REG 220 - sklo černé</t>
  </si>
  <si>
    <t>Jednotka REG 250 - sklo bílé</t>
  </si>
  <si>
    <t>Jednotka REG 250 - sklo černé</t>
  </si>
  <si>
    <t>Jednotka TimNet 100 - sklo bílé</t>
  </si>
  <si>
    <t>Jednotka TimNet 100 - sklo černé</t>
  </si>
  <si>
    <t>Jednotka TimNet 200 - sklo bílé</t>
  </si>
  <si>
    <t>Jednotka TimNet 200 - sklo černé</t>
  </si>
  <si>
    <t>Jednotka TimNet 250 - sklo bílé</t>
  </si>
  <si>
    <t>Jednotka TimNet 250 - sklo černé</t>
  </si>
  <si>
    <t>Jednotka TimNet 300 - sklo bílé</t>
  </si>
  <si>
    <t>Jednotka TimNet 300 - sklo černé</t>
  </si>
  <si>
    <t>Jednotka TimNet 400 - sklo bílé</t>
  </si>
  <si>
    <t>Jednotka TimNet 400 - sklo černé</t>
  </si>
  <si>
    <t>Jednotka TimNet 500 - sklo bílé</t>
  </si>
  <si>
    <t>Jednotka TimNet 500 - sklo černé</t>
  </si>
  <si>
    <t>Jednotka TimNet 500 - bezdrátová čidla - sklo bílé</t>
  </si>
  <si>
    <t>Jednotka TimNet 500 - bezdrátová čidla - sklo černé</t>
  </si>
  <si>
    <t>Servopohon TIMPEX UM24, standard, 1Nm</t>
  </si>
  <si>
    <t>Šroubení posuvné na ST M10/M12</t>
  </si>
  <si>
    <t>Ochranná trubička - nerezová - 50 cm</t>
  </si>
  <si>
    <t>Snímač teploty - trubičkový, PT1000, 4m, 80°C</t>
  </si>
  <si>
    <t>Snímač teploty - interiérový, bezdrátový</t>
  </si>
  <si>
    <t>Snímač tlaku - do vody 1/2", 4,0 bar</t>
  </si>
  <si>
    <t>Náhradní baterie do TIM Z3 - AGM 45Ah</t>
  </si>
  <si>
    <t>Záložní zdroj TIM Z 5V - s baterií 2,5 Ah</t>
  </si>
  <si>
    <t>Záložní zdroj TIM Z 24V - s baterií 2,5 Ah</t>
  </si>
  <si>
    <t>Podomítková krabička Timpex - Reg110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</si>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</sst>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&quot;Kč&quot;"/>
    <numFmt numFmtId="165" formatCode="_-* #,##0.00\ [$€-1]_-;\-* #,##0.00\ [$€-1]_-;_-* &quot;-&quot;??\ [$€-1]_-"/>
    <numFmt numFmtId="166" formatCode="_-* #,##0.00\ _€_-;\-* #,##0.00\ _€_-;_-* &quot;-&quot;??\ _€_-;_-@_-"/>
    <numFmt numFmtId="167" formatCode="_-* #,##0.00\ &quot;€&quot;_-;\-* #,##0.00\ &quot;€&quot;_-;_-* &quot;-&quot;??\ &quot;€&quot;_-;_-@_-"/>
    <numFmt numFmtId="168" formatCode="_-* #,##0.00\ &quot;zł&quot;_-;\-* #,##0.00\ &quot;zł&quot;_-;_-* &quot;-&quot;??\ &quot;zł&quot;_-;_-@_-"/>
    <numFmt numFmtId="169" formatCode="_-* #,##0.00\ _z_ł_-;\-* #,##0.00\ _z_ł_-;_-* &quot;-&quot;??\ _z_ł_-;_-@_-"/>
    <numFmt numFmtId="170" formatCode="_-&quot;€&quot;\ * #,##0.00_-;_-&quot;€&quot;\ * #,##0.00\-;_-&quot;€&quot;\ * &quot;-&quot;??_-;_-@_-"/>
    <numFmt numFmtId="171" formatCode="#,##0.00\ [$€-1]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F4E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4" fillId="0" borderId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40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37" borderId="0" applyNumberFormat="0" applyBorder="0" applyAlignment="0" applyProtection="0"/>
    <xf numFmtId="0" fontId="17" fillId="41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8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29" applyNumberFormat="0" applyFill="0" applyAlignment="0" applyProtection="0"/>
    <xf numFmtId="16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0" fillId="13" borderId="0" applyNumberFormat="0" applyBorder="0" applyAlignment="0" applyProtection="0"/>
    <xf numFmtId="0" fontId="21" fillId="17" borderId="27" applyNumberFormat="0" applyAlignment="0" applyProtection="0"/>
    <xf numFmtId="170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16" fillId="0" borderId="0"/>
    <xf numFmtId="0" fontId="17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13" fillId="0" borderId="0"/>
    <xf numFmtId="0" fontId="15" fillId="0" borderId="0"/>
    <xf numFmtId="0" fontId="12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9" fontId="13" fillId="0" borderId="0" applyFont="0" applyFill="0" applyBorder="0" applyAlignment="0" applyProtection="0"/>
    <xf numFmtId="0" fontId="17" fillId="18" borderId="28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26" applyNumberFormat="0" applyFill="0" applyAlignment="0" applyProtection="0"/>
    <xf numFmtId="0" fontId="30" fillId="1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15" borderId="24" applyNumberFormat="0" applyAlignment="0" applyProtection="0"/>
    <xf numFmtId="0" fontId="33" fillId="16" borderId="24" applyNumberFormat="0" applyAlignment="0" applyProtection="0"/>
    <xf numFmtId="0" fontId="34" fillId="16" borderId="25" applyNumberFormat="0" applyAlignment="0" applyProtection="0"/>
    <xf numFmtId="0" fontId="35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</cellStyleXfs>
  <cellXfs count="213">
    <xf numFmtId="0" fontId="0" fillId="0" borderId="0" xfId="0"/>
    <xf numFmtId="0" fontId="5" fillId="0" borderId="0" xfId="0" applyFont="1"/>
    <xf numFmtId="0" fontId="0" fillId="0" borderId="0" xfId="0" applyProtection="1">
      <protection hidden="1"/>
    </xf>
    <xf numFmtId="0" fontId="2" fillId="0" borderId="0" xfId="0" applyFont="1"/>
    <xf numFmtId="0" fontId="0" fillId="0" borderId="0" xfId="0" applyProtection="1">
      <protection locked="0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5" borderId="0" xfId="0" applyFont="1" applyFill="1" applyProtection="1"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1" fontId="0" fillId="8" borderId="16" xfId="0" applyNumberForma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8" borderId="35" xfId="0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locked="0" hidden="1"/>
    </xf>
    <xf numFmtId="0" fontId="0" fillId="0" borderId="0" xfId="0" applyProtection="1">
      <protection locked="0" hidden="1"/>
    </xf>
    <xf numFmtId="164" fontId="0" fillId="0" borderId="0" xfId="0" applyNumberFormat="1" applyProtection="1">
      <protection locked="0" hidden="1"/>
    </xf>
    <xf numFmtId="0" fontId="5" fillId="0" borderId="0" xfId="0" applyFont="1" applyProtection="1">
      <protection locked="0" hidden="1"/>
    </xf>
    <xf numFmtId="164" fontId="5" fillId="0" borderId="0" xfId="0" applyNumberFormat="1" applyFont="1" applyProtection="1">
      <protection locked="0"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9" fillId="2" borderId="9" xfId="1" applyFont="1" applyFill="1" applyBorder="1" applyAlignment="1" applyProtection="1">
      <alignment horizontal="left" vertical="center" wrapText="1"/>
      <protection hidden="1"/>
    </xf>
    <xf numFmtId="0" fontId="6" fillId="43" borderId="8" xfId="0" applyFont="1" applyFill="1" applyBorder="1" applyAlignment="1" applyProtection="1">
      <alignment horizontal="center" vertical="center"/>
      <protection hidden="1"/>
    </xf>
    <xf numFmtId="0" fontId="9" fillId="43" borderId="11" xfId="1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9" fillId="2" borderId="12" xfId="1" applyFont="1" applyFill="1" applyBorder="1" applyAlignment="1" applyProtection="1">
      <alignment horizontal="left" vertical="center" wrapText="1"/>
      <protection hidden="1"/>
    </xf>
    <xf numFmtId="0" fontId="6" fillId="43" borderId="6" xfId="0" applyFont="1" applyFill="1" applyBorder="1" applyAlignment="1" applyProtection="1">
      <alignment horizontal="center" vertical="center"/>
      <protection hidden="1"/>
    </xf>
    <xf numFmtId="0" fontId="9" fillId="43" borderId="18" xfId="1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9" fillId="2" borderId="2" xfId="1" applyFont="1" applyFill="1" applyBorder="1" applyAlignment="1" applyProtection="1">
      <alignment horizontal="left" vertical="center" wrapText="1"/>
      <protection hidden="1"/>
    </xf>
    <xf numFmtId="0" fontId="6" fillId="43" borderId="3" xfId="0" applyFont="1" applyFill="1" applyBorder="1" applyAlignment="1" applyProtection="1">
      <alignment horizontal="center" vertical="center"/>
      <protection hidden="1"/>
    </xf>
    <xf numFmtId="0" fontId="9" fillId="43" borderId="4" xfId="1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9" fillId="2" borderId="4" xfId="1" applyFont="1" applyFill="1" applyBorder="1" applyAlignment="1" applyProtection="1">
      <alignment horizontal="left" vertical="center" wrapText="1"/>
      <protection hidden="1"/>
    </xf>
    <xf numFmtId="0" fontId="6" fillId="43" borderId="20" xfId="0" applyFont="1" applyFill="1" applyBorder="1" applyAlignment="1" applyProtection="1">
      <alignment horizontal="center" vertical="center"/>
      <protection hidden="1"/>
    </xf>
    <xf numFmtId="0" fontId="9" fillId="43" borderId="6" xfId="1" applyFont="1" applyFill="1" applyBorder="1" applyAlignment="1" applyProtection="1">
      <alignment horizontal="left" vertical="center" wrapText="1"/>
      <protection hidden="1"/>
    </xf>
    <xf numFmtId="0" fontId="6" fillId="43" borderId="14" xfId="0" applyFont="1" applyFill="1" applyBorder="1" applyAlignment="1" applyProtection="1">
      <alignment horizontal="center" vertical="center"/>
      <protection hidden="1"/>
    </xf>
    <xf numFmtId="0" fontId="9" fillId="43" borderId="13" xfId="1" applyFont="1" applyFill="1" applyBorder="1" applyAlignment="1" applyProtection="1">
      <alignment horizontal="left" vertical="center" wrapText="1"/>
      <protection hidden="1"/>
    </xf>
    <xf numFmtId="0" fontId="6" fillId="43" borderId="5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9" fillId="2" borderId="19" xfId="1" applyFont="1" applyFill="1" applyBorder="1" applyAlignment="1" applyProtection="1">
      <alignment horizontal="left" vertical="center" wrapText="1"/>
      <protection hidden="1"/>
    </xf>
    <xf numFmtId="0" fontId="6" fillId="43" borderId="7" xfId="0" applyFont="1" applyFill="1" applyBorder="1" applyAlignment="1" applyProtection="1">
      <alignment horizontal="center" vertical="center"/>
      <protection hidden="1"/>
    </xf>
    <xf numFmtId="0" fontId="9" fillId="43" borderId="8" xfId="1" applyFont="1" applyFill="1" applyBorder="1" applyAlignment="1" applyProtection="1">
      <alignment horizontal="left" vertical="center" wrapText="1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9" fillId="2" borderId="8" xfId="1" applyFont="1" applyFill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9" fillId="0" borderId="4" xfId="1" applyFont="1" applyBorder="1" applyAlignment="1" applyProtection="1">
      <alignment horizontal="left" vertical="center" wrapText="1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7" fillId="0" borderId="31" xfId="1" applyFont="1" applyBorder="1" applyAlignment="1" applyProtection="1">
      <alignment horizontal="left" vertical="center" wrapText="1"/>
      <protection hidden="1"/>
    </xf>
    <xf numFmtId="0" fontId="7" fillId="43" borderId="35" xfId="0" applyFont="1" applyFill="1" applyBorder="1" applyAlignment="1" applyProtection="1">
      <alignment horizontal="center" vertical="center"/>
      <protection hidden="1"/>
    </xf>
    <xf numFmtId="0" fontId="7" fillId="43" borderId="32" xfId="1" applyFont="1" applyFill="1" applyBorder="1" applyAlignment="1" applyProtection="1">
      <alignment horizontal="left" vertical="center" wrapText="1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7" fillId="0" borderId="32" xfId="1" applyFont="1" applyBorder="1" applyAlignment="1" applyProtection="1">
      <alignment horizontal="left" vertical="center" wrapText="1"/>
      <protection hidden="1"/>
    </xf>
    <xf numFmtId="0" fontId="7" fillId="43" borderId="37" xfId="0" applyFont="1" applyFill="1" applyBorder="1" applyAlignment="1" applyProtection="1">
      <alignment horizontal="center" vertical="center"/>
      <protection hidden="1"/>
    </xf>
    <xf numFmtId="0" fontId="7" fillId="43" borderId="34" xfId="1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6" xfId="1" applyFont="1" applyBorder="1" applyAlignment="1" applyProtection="1">
      <alignment horizontal="left" vertical="center" wrapText="1"/>
      <protection hidden="1"/>
    </xf>
    <xf numFmtId="0" fontId="6" fillId="11" borderId="1" xfId="0" applyFont="1" applyFill="1" applyBorder="1" applyAlignment="1" applyProtection="1">
      <alignment horizontal="center" vertical="center"/>
      <protection hidden="1"/>
    </xf>
    <xf numFmtId="0" fontId="9" fillId="11" borderId="2" xfId="1" applyFont="1" applyFill="1" applyBorder="1" applyAlignment="1" applyProtection="1">
      <alignment horizontal="left" vertical="center" wrapText="1"/>
      <protection hidden="1"/>
    </xf>
    <xf numFmtId="0" fontId="6" fillId="11" borderId="3" xfId="0" applyFont="1" applyFill="1" applyBorder="1" applyAlignment="1" applyProtection="1">
      <alignment horizontal="center" vertical="center"/>
      <protection hidden="1"/>
    </xf>
    <xf numFmtId="0" fontId="9" fillId="11" borderId="4" xfId="1" applyFont="1" applyFill="1" applyBorder="1" applyAlignment="1" applyProtection="1">
      <alignment horizontal="left" vertical="center" wrapText="1"/>
      <protection hidden="1"/>
    </xf>
    <xf numFmtId="0" fontId="6" fillId="11" borderId="7" xfId="0" applyFont="1" applyFill="1" applyBorder="1" applyAlignment="1" applyProtection="1">
      <alignment horizontal="center" vertical="center"/>
      <protection hidden="1"/>
    </xf>
    <xf numFmtId="0" fontId="9" fillId="11" borderId="8" xfId="1" applyFont="1" applyFill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9" fillId="0" borderId="9" xfId="1" applyFont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9" fillId="0" borderId="12" xfId="1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9" fillId="0" borderId="18" xfId="1" applyFont="1" applyBorder="1" applyAlignment="1" applyProtection="1">
      <alignment horizontal="left" vertical="center" wrapText="1"/>
      <protection hidden="1"/>
    </xf>
    <xf numFmtId="0" fontId="6" fillId="11" borderId="5" xfId="0" applyFont="1" applyFill="1" applyBorder="1" applyAlignment="1" applyProtection="1">
      <alignment horizontal="center" vertical="center"/>
      <protection hidden="1"/>
    </xf>
    <xf numFmtId="0" fontId="9" fillId="11" borderId="6" xfId="1" applyFont="1" applyFill="1" applyBorder="1" applyAlignment="1" applyProtection="1">
      <alignment horizontal="left" vertical="center" wrapText="1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9" fillId="2" borderId="18" xfId="1" applyFont="1" applyFill="1" applyBorder="1" applyAlignment="1" applyProtection="1">
      <alignment horizontal="left" vertical="center" wrapText="1"/>
      <protection hidden="1"/>
    </xf>
    <xf numFmtId="0" fontId="6" fillId="11" borderId="2" xfId="0" applyFont="1" applyFill="1" applyBorder="1" applyAlignment="1" applyProtection="1">
      <alignment horizontal="center" vertical="center"/>
      <protection hidden="1"/>
    </xf>
    <xf numFmtId="0" fontId="9" fillId="11" borderId="9" xfId="1" applyFont="1" applyFill="1" applyBorder="1" applyAlignment="1" applyProtection="1">
      <alignment horizontal="left" vertical="center" wrapText="1"/>
      <protection hidden="1"/>
    </xf>
    <xf numFmtId="0" fontId="6" fillId="11" borderId="6" xfId="0" applyFont="1" applyFill="1" applyBorder="1" applyAlignment="1" applyProtection="1">
      <alignment horizontal="center" vertical="center"/>
      <protection hidden="1"/>
    </xf>
    <xf numFmtId="0" fontId="9" fillId="11" borderId="18" xfId="1" applyFont="1" applyFill="1" applyBorder="1" applyAlignment="1" applyProtection="1">
      <alignment horizontal="left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7" fillId="0" borderId="39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11" borderId="2" xfId="0" applyFont="1" applyFill="1" applyBorder="1" applyAlignment="1" applyProtection="1">
      <alignment horizontal="center" vertical="center"/>
      <protection hidden="1"/>
    </xf>
    <xf numFmtId="0" fontId="7" fillId="11" borderId="9" xfId="1" applyFont="1" applyFill="1" applyBorder="1" applyAlignment="1" applyProtection="1">
      <alignment horizontal="left" vertical="center" wrapText="1"/>
      <protection hidden="1"/>
    </xf>
    <xf numFmtId="0" fontId="7" fillId="11" borderId="6" xfId="0" applyFont="1" applyFill="1" applyBorder="1" applyAlignment="1" applyProtection="1">
      <alignment horizontal="center" vertical="center"/>
      <protection hidden="1"/>
    </xf>
    <xf numFmtId="0" fontId="7" fillId="11" borderId="18" xfId="1" applyFont="1" applyFill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9" xfId="1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9" xfId="1" applyFont="1" applyFill="1" applyBorder="1" applyAlignment="1" applyProtection="1">
      <alignment horizontal="left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18" xfId="1" applyFont="1" applyFill="1" applyBorder="1" applyAlignment="1" applyProtection="1">
      <alignment horizontal="left" vertical="center" wrapText="1"/>
      <protection hidden="1"/>
    </xf>
    <xf numFmtId="0" fontId="6" fillId="11" borderId="16" xfId="0" applyFont="1" applyFill="1" applyBorder="1" applyAlignment="1" applyProtection="1">
      <alignment horizontal="center" vertical="center"/>
      <protection hidden="1"/>
    </xf>
    <xf numFmtId="0" fontId="9" fillId="11" borderId="40" xfId="1" applyFont="1" applyFill="1" applyBorder="1" applyAlignment="1" applyProtection="1">
      <alignment horizontal="left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9" fillId="2" borderId="13" xfId="1" applyFont="1" applyFill="1" applyBorder="1" applyAlignment="1" applyProtection="1">
      <alignment horizontal="left" vertical="center" wrapText="1"/>
      <protection hidden="1"/>
    </xf>
    <xf numFmtId="0" fontId="7" fillId="2" borderId="13" xfId="1" applyFont="1" applyFill="1" applyBorder="1" applyAlignment="1" applyProtection="1">
      <alignment horizontal="left" vertical="center" wrapText="1"/>
      <protection hidden="1"/>
    </xf>
    <xf numFmtId="0" fontId="7" fillId="2" borderId="4" xfId="1" applyFont="1" applyFill="1" applyBorder="1" applyAlignment="1" applyProtection="1">
      <alignment horizontal="left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left" vertical="center" wrapText="1"/>
      <protection hidden="1"/>
    </xf>
    <xf numFmtId="0" fontId="6" fillId="11" borderId="38" xfId="0" applyFont="1" applyFill="1" applyBorder="1" applyAlignment="1" applyProtection="1">
      <alignment horizontal="center" vertical="center"/>
      <protection hidden="1"/>
    </xf>
    <xf numFmtId="0" fontId="9" fillId="11" borderId="19" xfId="1" applyFont="1" applyFill="1" applyBorder="1" applyAlignment="1" applyProtection="1">
      <alignment horizontal="left" vertical="center" wrapText="1"/>
      <protection hidden="1"/>
    </xf>
    <xf numFmtId="0" fontId="6" fillId="11" borderId="41" xfId="0" applyFont="1" applyFill="1" applyBorder="1" applyAlignment="1" applyProtection="1">
      <alignment horizontal="center" vertical="center"/>
      <protection hidden="1"/>
    </xf>
    <xf numFmtId="0" fontId="9" fillId="11" borderId="32" xfId="1" applyFont="1" applyFill="1" applyBorder="1" applyAlignment="1" applyProtection="1">
      <alignment horizontal="left" vertical="center" wrapText="1"/>
      <protection hidden="1"/>
    </xf>
    <xf numFmtId="0" fontId="6" fillId="11" borderId="14" xfId="0" applyFont="1" applyFill="1" applyBorder="1" applyAlignment="1" applyProtection="1">
      <alignment horizontal="center" vertical="center"/>
      <protection hidden="1"/>
    </xf>
    <xf numFmtId="0" fontId="9" fillId="11" borderId="13" xfId="1" applyFont="1" applyFill="1" applyBorder="1" applyAlignment="1" applyProtection="1">
      <alignment horizontal="left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9" fillId="2" borderId="10" xfId="1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6" fillId="11" borderId="13" xfId="0" applyFont="1" applyFill="1" applyBorder="1" applyAlignment="1" applyProtection="1">
      <alignment horizontal="center" vertical="center"/>
      <protection hidden="1"/>
    </xf>
    <xf numFmtId="0" fontId="6" fillId="11" borderId="4" xfId="0" applyFont="1" applyFill="1" applyBorder="1" applyAlignment="1" applyProtection="1">
      <alignment horizontal="center" vertical="center"/>
      <protection hidden="1"/>
    </xf>
    <xf numFmtId="0" fontId="6" fillId="11" borderId="10" xfId="0" applyFont="1" applyFill="1" applyBorder="1" applyAlignment="1" applyProtection="1">
      <alignment horizontal="center" vertical="center"/>
      <protection hidden="1"/>
    </xf>
    <xf numFmtId="0" fontId="9" fillId="11" borderId="10" xfId="1" applyFont="1" applyFill="1" applyBorder="1" applyAlignment="1" applyProtection="1">
      <alignment horizontal="left" vertical="center" wrapText="1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6" fillId="11" borderId="2" xfId="0" applyFont="1" applyFill="1" applyBorder="1" applyAlignment="1" applyProtection="1">
      <alignment vertical="center"/>
      <protection hidden="1"/>
    </xf>
    <xf numFmtId="0" fontId="6" fillId="11" borderId="4" xfId="0" applyFont="1" applyFill="1" applyBorder="1" applyAlignment="1" applyProtection="1">
      <alignment vertical="center"/>
      <protection hidden="1"/>
    </xf>
    <xf numFmtId="0" fontId="6" fillId="11" borderId="8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7" fillId="0" borderId="2" xfId="1" applyFont="1" applyBorder="1" applyAlignment="1" applyProtection="1">
      <alignment horizontal="left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left" vertical="center" wrapText="1"/>
      <protection hidden="1"/>
    </xf>
    <xf numFmtId="0" fontId="7" fillId="0" borderId="6" xfId="1" applyFont="1" applyBorder="1" applyAlignment="1" applyProtection="1">
      <alignment horizontal="left" vertical="center" wrapText="1"/>
      <protection hidden="1"/>
    </xf>
    <xf numFmtId="0" fontId="7" fillId="11" borderId="7" xfId="0" applyFont="1" applyFill="1" applyBorder="1" applyAlignment="1" applyProtection="1">
      <alignment horizontal="center" vertical="center"/>
      <protection hidden="1"/>
    </xf>
    <xf numFmtId="0" fontId="7" fillId="11" borderId="8" xfId="1" applyFont="1" applyFill="1" applyBorder="1" applyAlignment="1" applyProtection="1">
      <alignment horizontal="left" vertical="center" wrapText="1"/>
      <protection hidden="1"/>
    </xf>
    <xf numFmtId="0" fontId="7" fillId="11" borderId="5" xfId="0" applyFont="1" applyFill="1" applyBorder="1" applyAlignment="1" applyProtection="1">
      <alignment horizontal="center" vertical="center"/>
      <protection hidden="1"/>
    </xf>
    <xf numFmtId="0" fontId="7" fillId="11" borderId="6" xfId="1" applyFont="1" applyFill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11" borderId="9" xfId="0" applyFont="1" applyFill="1" applyBorder="1" applyAlignment="1" applyProtection="1">
      <alignment vertical="center"/>
      <protection hidden="1"/>
    </xf>
    <xf numFmtId="0" fontId="6" fillId="11" borderId="12" xfId="0" applyFont="1" applyFill="1" applyBorder="1" applyAlignment="1" applyProtection="1">
      <alignment vertical="center"/>
      <protection hidden="1"/>
    </xf>
    <xf numFmtId="0" fontId="6" fillId="11" borderId="18" xfId="0" applyFont="1" applyFill="1" applyBorder="1" applyAlignment="1" applyProtection="1">
      <alignment vertical="center"/>
      <protection hidden="1"/>
    </xf>
    <xf numFmtId="0" fontId="7" fillId="11" borderId="13" xfId="1" applyFont="1" applyFill="1" applyBorder="1" applyAlignment="1" applyProtection="1">
      <alignment horizontal="left" vertical="center" wrapText="1"/>
      <protection hidden="1"/>
    </xf>
    <xf numFmtId="0" fontId="7" fillId="11" borderId="4" xfId="1" applyFont="1" applyFill="1" applyBorder="1" applyAlignment="1" applyProtection="1">
      <alignment horizontal="left" vertical="center" wrapText="1"/>
      <protection hidden="1"/>
    </xf>
    <xf numFmtId="0" fontId="6" fillId="11" borderId="15" xfId="0" applyFont="1" applyFill="1" applyBorder="1" applyAlignment="1" applyProtection="1">
      <alignment horizontal="center" vertical="center"/>
      <protection hidden="1"/>
    </xf>
    <xf numFmtId="0" fontId="6" fillId="11" borderId="10" xfId="0" applyFont="1" applyFill="1" applyBorder="1" applyAlignment="1" applyProtection="1">
      <alignment vertical="center"/>
      <protection hidden="1"/>
    </xf>
    <xf numFmtId="0" fontId="6" fillId="11" borderId="6" xfId="0" applyFont="1" applyFill="1" applyBorder="1" applyAlignment="1" applyProtection="1">
      <alignment vertical="center"/>
      <protection hidden="1"/>
    </xf>
    <xf numFmtId="171" fontId="7" fillId="2" borderId="2" xfId="0" applyNumberFormat="1" applyFont="1" applyFill="1" applyBorder="1" applyAlignment="1" applyProtection="1">
      <alignment horizontal="center" vertical="center"/>
      <protection hidden="1"/>
    </xf>
    <xf numFmtId="171" fontId="7" fillId="43" borderId="4" xfId="0" applyNumberFormat="1" applyFont="1" applyFill="1" applyBorder="1" applyAlignment="1" applyProtection="1">
      <alignment horizontal="center" vertical="center"/>
      <protection hidden="1"/>
    </xf>
    <xf numFmtId="171" fontId="7" fillId="2" borderId="4" xfId="0" applyNumberFormat="1" applyFont="1" applyFill="1" applyBorder="1" applyAlignment="1" applyProtection="1">
      <alignment horizontal="center" vertical="center"/>
      <protection hidden="1"/>
    </xf>
    <xf numFmtId="171" fontId="7" fillId="43" borderId="6" xfId="0" applyNumberFormat="1" applyFont="1" applyFill="1" applyBorder="1" applyAlignment="1" applyProtection="1">
      <alignment horizontal="center" vertical="center"/>
      <protection hidden="1"/>
    </xf>
    <xf numFmtId="171" fontId="7" fillId="43" borderId="8" xfId="0" applyNumberFormat="1" applyFont="1" applyFill="1" applyBorder="1" applyAlignment="1" applyProtection="1">
      <alignment horizontal="center" vertical="center"/>
      <protection hidden="1"/>
    </xf>
    <xf numFmtId="171" fontId="7" fillId="2" borderId="13" xfId="0" applyNumberFormat="1" applyFont="1" applyFill="1" applyBorder="1" applyAlignment="1" applyProtection="1">
      <alignment horizontal="center" vertical="center"/>
      <protection hidden="1"/>
    </xf>
    <xf numFmtId="171" fontId="7" fillId="0" borderId="2" xfId="0" applyNumberFormat="1" applyFont="1" applyBorder="1" applyAlignment="1" applyProtection="1">
      <alignment horizontal="center" vertical="center"/>
      <protection hidden="1"/>
    </xf>
    <xf numFmtId="171" fontId="7" fillId="0" borderId="4" xfId="0" applyNumberFormat="1" applyFont="1" applyBorder="1" applyAlignment="1" applyProtection="1">
      <alignment horizontal="center" vertical="center"/>
      <protection hidden="1"/>
    </xf>
    <xf numFmtId="171" fontId="6" fillId="2" borderId="0" xfId="0" applyNumberFormat="1" applyFont="1" applyFill="1" applyAlignment="1" applyProtection="1">
      <alignment horizontal="center" vertical="center"/>
      <protection hidden="1"/>
    </xf>
    <xf numFmtId="171" fontId="6" fillId="0" borderId="2" xfId="0" applyNumberFormat="1" applyFont="1" applyBorder="1" applyAlignment="1" applyProtection="1">
      <alignment horizontal="center" vertical="center"/>
      <protection hidden="1"/>
    </xf>
    <xf numFmtId="171" fontId="6" fillId="0" borderId="4" xfId="0" applyNumberFormat="1" applyFont="1" applyBorder="1" applyAlignment="1" applyProtection="1">
      <alignment horizontal="center" vertical="center"/>
      <protection hidden="1"/>
    </xf>
    <xf numFmtId="171" fontId="6" fillId="0" borderId="6" xfId="0" applyNumberFormat="1" applyFont="1" applyBorder="1" applyAlignment="1" applyProtection="1">
      <alignment horizontal="center" vertical="center"/>
      <protection hidden="1"/>
    </xf>
    <xf numFmtId="171" fontId="6" fillId="11" borderId="2" xfId="0" applyNumberFormat="1" applyFont="1" applyFill="1" applyBorder="1" applyAlignment="1" applyProtection="1">
      <alignment horizontal="center" vertical="center"/>
      <protection hidden="1"/>
    </xf>
    <xf numFmtId="171" fontId="6" fillId="11" borderId="4" xfId="0" applyNumberFormat="1" applyFont="1" applyFill="1" applyBorder="1" applyAlignment="1" applyProtection="1">
      <alignment horizontal="center" vertical="center"/>
      <protection hidden="1"/>
    </xf>
    <xf numFmtId="171" fontId="6" fillId="11" borderId="6" xfId="0" applyNumberFormat="1" applyFont="1" applyFill="1" applyBorder="1" applyAlignment="1" applyProtection="1">
      <alignment horizontal="center" vertical="center"/>
      <protection hidden="1"/>
    </xf>
    <xf numFmtId="171" fontId="6" fillId="2" borderId="30" xfId="0" applyNumberFormat="1" applyFont="1" applyFill="1" applyBorder="1" applyAlignment="1" applyProtection="1">
      <alignment horizontal="center" vertical="center"/>
      <protection hidden="1"/>
    </xf>
    <xf numFmtId="171" fontId="6" fillId="2" borderId="33" xfId="0" applyNumberFormat="1" applyFont="1" applyFill="1" applyBorder="1" applyAlignment="1" applyProtection="1">
      <alignment horizontal="center" vertical="center"/>
      <protection hidden="1"/>
    </xf>
    <xf numFmtId="171" fontId="6" fillId="11" borderId="30" xfId="0" applyNumberFormat="1" applyFont="1" applyFill="1" applyBorder="1" applyAlignment="1" applyProtection="1">
      <alignment horizontal="center" vertical="center"/>
      <protection hidden="1"/>
    </xf>
    <xf numFmtId="171" fontId="6" fillId="11" borderId="33" xfId="0" applyNumberFormat="1" applyFont="1" applyFill="1" applyBorder="1" applyAlignment="1" applyProtection="1">
      <alignment horizontal="center" vertical="center"/>
      <protection hidden="1"/>
    </xf>
    <xf numFmtId="171" fontId="7" fillId="0" borderId="30" xfId="0" applyNumberFormat="1" applyFont="1" applyBorder="1" applyAlignment="1" applyProtection="1">
      <alignment horizontal="center" vertical="center"/>
      <protection hidden="1"/>
    </xf>
    <xf numFmtId="171" fontId="7" fillId="0" borderId="6" xfId="0" applyNumberFormat="1" applyFont="1" applyBorder="1" applyAlignment="1" applyProtection="1">
      <alignment horizontal="center" vertical="center"/>
      <protection hidden="1"/>
    </xf>
    <xf numFmtId="171" fontId="7" fillId="11" borderId="2" xfId="0" applyNumberFormat="1" applyFont="1" applyFill="1" applyBorder="1" applyAlignment="1" applyProtection="1">
      <alignment horizontal="center" vertical="center"/>
      <protection hidden="1"/>
    </xf>
    <xf numFmtId="171" fontId="7" fillId="11" borderId="6" xfId="0" applyNumberFormat="1" applyFont="1" applyFill="1" applyBorder="1" applyAlignment="1" applyProtection="1">
      <alignment horizontal="center" vertical="center"/>
      <protection hidden="1"/>
    </xf>
    <xf numFmtId="171" fontId="7" fillId="2" borderId="1" xfId="0" applyNumberFormat="1" applyFont="1" applyFill="1" applyBorder="1" applyAlignment="1" applyProtection="1">
      <alignment horizontal="center" vertical="center"/>
      <protection hidden="1"/>
    </xf>
    <xf numFmtId="171" fontId="7" fillId="2" borderId="5" xfId="0" applyNumberFormat="1" applyFont="1" applyFill="1" applyBorder="1" applyAlignment="1" applyProtection="1">
      <alignment horizontal="center" vertical="center"/>
      <protection hidden="1"/>
    </xf>
    <xf numFmtId="171" fontId="6" fillId="11" borderId="16" xfId="0" applyNumberFormat="1" applyFont="1" applyFill="1" applyBorder="1" applyAlignment="1" applyProtection="1">
      <alignment horizontal="center" vertical="center"/>
      <protection hidden="1"/>
    </xf>
    <xf numFmtId="171" fontId="7" fillId="0" borderId="13" xfId="0" applyNumberFormat="1" applyFont="1" applyBorder="1" applyAlignment="1" applyProtection="1">
      <alignment horizontal="center" vertical="center"/>
      <protection hidden="1"/>
    </xf>
    <xf numFmtId="171" fontId="7" fillId="0" borderId="17" xfId="0" applyNumberFormat="1" applyFont="1" applyBorder="1" applyAlignment="1" applyProtection="1">
      <alignment horizontal="center" vertical="center"/>
      <protection hidden="1"/>
    </xf>
    <xf numFmtId="171" fontId="6" fillId="2" borderId="13" xfId="0" applyNumberFormat="1" applyFont="1" applyFill="1" applyBorder="1" applyAlignment="1" applyProtection="1">
      <alignment horizontal="center" vertical="center"/>
      <protection hidden="1"/>
    </xf>
    <xf numFmtId="171" fontId="6" fillId="2" borderId="4" xfId="0" applyNumberFormat="1" applyFont="1" applyFill="1" applyBorder="1" applyAlignment="1" applyProtection="1">
      <alignment horizontal="center" vertical="center"/>
      <protection hidden="1"/>
    </xf>
    <xf numFmtId="171" fontId="6" fillId="2" borderId="6" xfId="0" applyNumberFormat="1" applyFont="1" applyFill="1" applyBorder="1" applyAlignment="1" applyProtection="1">
      <alignment horizontal="center" vertical="center"/>
      <protection hidden="1"/>
    </xf>
    <xf numFmtId="171" fontId="6" fillId="2" borderId="2" xfId="0" applyNumberFormat="1" applyFont="1" applyFill="1" applyBorder="1" applyAlignment="1" applyProtection="1">
      <alignment horizontal="center" vertical="center"/>
      <protection hidden="1"/>
    </xf>
    <xf numFmtId="171" fontId="6" fillId="2" borderId="10" xfId="0" applyNumberFormat="1" applyFont="1" applyFill="1" applyBorder="1" applyAlignment="1" applyProtection="1">
      <alignment horizontal="center" vertical="center"/>
      <protection hidden="1"/>
    </xf>
    <xf numFmtId="171" fontId="6" fillId="11" borderId="13" xfId="0" applyNumberFormat="1" applyFont="1" applyFill="1" applyBorder="1" applyAlignment="1" applyProtection="1">
      <alignment horizontal="center" vertical="center"/>
      <protection hidden="1"/>
    </xf>
    <xf numFmtId="171" fontId="6" fillId="11" borderId="10" xfId="0" applyNumberFormat="1" applyFont="1" applyFill="1" applyBorder="1" applyAlignment="1" applyProtection="1">
      <alignment horizontal="center" vertical="center"/>
      <protection hidden="1"/>
    </xf>
    <xf numFmtId="171" fontId="6" fillId="11" borderId="19" xfId="0" applyNumberFormat="1" applyFont="1" applyFill="1" applyBorder="1" applyAlignment="1" applyProtection="1">
      <alignment horizontal="center" vertical="center"/>
      <protection hidden="1"/>
    </xf>
    <xf numFmtId="171" fontId="6" fillId="11" borderId="8" xfId="0" applyNumberFormat="1" applyFont="1" applyFill="1" applyBorder="1" applyAlignment="1" applyProtection="1">
      <alignment horizontal="center" vertical="center"/>
      <protection hidden="1"/>
    </xf>
    <xf numFmtId="171" fontId="7" fillId="11" borderId="4" xfId="0" applyNumberFormat="1" applyFont="1" applyFill="1" applyBorder="1" applyAlignment="1" applyProtection="1">
      <alignment horizontal="center" vertical="center"/>
      <protection hidden="1"/>
    </xf>
    <xf numFmtId="171" fontId="6" fillId="0" borderId="13" xfId="0" applyNumberFormat="1" applyFont="1" applyBorder="1" applyAlignment="1" applyProtection="1">
      <alignment horizontal="center" vertical="center"/>
      <protection hidden="1"/>
    </xf>
    <xf numFmtId="171" fontId="6" fillId="0" borderId="10" xfId="0" applyNumberFormat="1" applyFont="1" applyBorder="1" applyAlignment="1" applyProtection="1">
      <alignment horizontal="center" vertical="center"/>
      <protection hidden="1"/>
    </xf>
    <xf numFmtId="171" fontId="6" fillId="0" borderId="8" xfId="0" applyNumberFormat="1" applyFont="1" applyBorder="1" applyAlignment="1" applyProtection="1">
      <alignment horizontal="center" vertical="center"/>
      <protection hidden="1"/>
    </xf>
    <xf numFmtId="171" fontId="0" fillId="0" borderId="0" xfId="0" applyNumberFormat="1" applyProtection="1">
      <protection hidden="1"/>
    </xf>
    <xf numFmtId="171" fontId="5" fillId="0" borderId="0" xfId="0" applyNumberFormat="1" applyFont="1" applyProtection="1">
      <protection hidden="1"/>
    </xf>
    <xf numFmtId="171" fontId="2" fillId="0" borderId="0" xfId="0" applyNumberFormat="1" applyFont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0" borderId="0" xfId="0" applyNumberFormat="1" applyFont="1"/>
    <xf numFmtId="0" fontId="2" fillId="44" borderId="0" xfId="0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2" fillId="7" borderId="0" xfId="0" applyFont="1" applyFill="1" applyAlignment="1" applyProtection="1">
      <alignment horizontal="center"/>
      <protection hidden="1"/>
    </xf>
    <xf numFmtId="0" fontId="2" fillId="10" borderId="0" xfId="0" applyFont="1" applyFill="1" applyAlignment="1" applyProtection="1">
      <alignment horizontal="center"/>
      <protection hidden="1"/>
    </xf>
    <xf numFmtId="0" fontId="2" fillId="9" borderId="0" xfId="0" applyFont="1" applyFill="1" applyAlignment="1" applyProtection="1">
      <alignment horizontal="center"/>
      <protection hidden="1"/>
    </xf>
    <xf numFmtId="0" fontId="11" fillId="4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</cellXfs>
  <cellStyles count="116">
    <cellStyle name="20 % – Zvýraznění1 2" xfId="2" xr:uid="{62946117-DCE7-45FC-A474-8DEFB5AAB7A1}"/>
    <cellStyle name="20 % – Zvýraznění2 2" xfId="3" xr:uid="{97C791BD-D28B-4FF4-AA4B-8577533F2282}"/>
    <cellStyle name="20 % – Zvýraznění3 2" xfId="4" xr:uid="{6640F0EE-DEDD-46E0-AC2F-B446958104FE}"/>
    <cellStyle name="20 % – Zvýraznění4 2" xfId="5" xr:uid="{858FE9D7-6A3F-4262-90B2-A8DA9E159C49}"/>
    <cellStyle name="20 % – Zvýraznění5 2" xfId="6" xr:uid="{0A6746E8-D469-4CB7-9742-4794156C71DF}"/>
    <cellStyle name="20 % – Zvýraznění6 2" xfId="7" xr:uid="{726A7FE9-5BA2-4FFC-8A21-DAD9796E7D3D}"/>
    <cellStyle name="40 % – Zvýraznění1 2" xfId="8" xr:uid="{253BA0CA-998E-480A-8813-5F5AADEB312D}"/>
    <cellStyle name="40 % – Zvýraznění2 2" xfId="9" xr:uid="{A1D74C6C-D7AE-4583-864F-38B07DB9C1CF}"/>
    <cellStyle name="40 % – Zvýraznění3 2" xfId="10" xr:uid="{797020F9-FD9C-47EC-A3DC-4F59463C8A9C}"/>
    <cellStyle name="40 % – Zvýraznění4 2" xfId="11" xr:uid="{DCC142D4-0766-42AC-B10E-B1611B19DBFA}"/>
    <cellStyle name="40 % – Zvýraznění5 2" xfId="12" xr:uid="{074E347C-24FB-46E6-9EF2-2C5037B902C2}"/>
    <cellStyle name="40 % – Zvýraznění6 2" xfId="13" xr:uid="{B7F5B1CB-0CDD-4FA1-9927-D4B9F8DF1581}"/>
    <cellStyle name="60 % – Zvýraznění1 2" xfId="14" xr:uid="{082C9839-3637-41F6-8C76-AA79A0D49DA9}"/>
    <cellStyle name="60 % – Zvýraznění2 2" xfId="15" xr:uid="{016E13BA-39B2-4B8C-B1D8-3E489759B63E}"/>
    <cellStyle name="60 % – Zvýraznění3 2" xfId="16" xr:uid="{DB465F13-5DA5-4223-9C56-E21DBB1A0C06}"/>
    <cellStyle name="60 % – Zvýraznění4 2" xfId="17" xr:uid="{5ED382A5-8A6A-4C08-90C7-F1B3E9B932E4}"/>
    <cellStyle name="60 % – Zvýraznění5 2" xfId="18" xr:uid="{4EDE9C58-1A84-4E0E-85A2-31573F0CEC53}"/>
    <cellStyle name="60 % – Zvýraznění6 2" xfId="19" xr:uid="{153FDC39-F7E4-487B-A6A0-644FDE808E32}"/>
    <cellStyle name="Celkem 2" xfId="20" xr:uid="{861C2417-D0CD-4506-83C2-132D0E9B3A35}"/>
    <cellStyle name="čárky 2" xfId="21" xr:uid="{5DF08A3C-66A3-4C0E-9458-2BE081001D3F}"/>
    <cellStyle name="čárky 3" xfId="22" xr:uid="{8D779273-47F5-4317-9731-10A26ED0A7CA}"/>
    <cellStyle name="čárky 3 2" xfId="23" xr:uid="{7EBDBB5D-1505-41EF-83FB-96892D6308DF}"/>
    <cellStyle name="Euro" xfId="24" xr:uid="{CFCB4EB7-8A54-40DB-907D-93BAEEFB2637}"/>
    <cellStyle name="Chybně 2" xfId="25" xr:uid="{D5BD6841-E2BB-4A96-B8FB-CD50E02A3574}"/>
    <cellStyle name="Kontrolní buňka 2" xfId="26" xr:uid="{EF192469-D95B-4A07-A530-C2314D7198D9}"/>
    <cellStyle name="Měna 2" xfId="27" xr:uid="{DD5BE135-9C63-4866-8FC9-17FA5A04782E}"/>
    <cellStyle name="měny 2" xfId="28" xr:uid="{A0AF3B5B-8BB1-4629-8A2A-E2898DCB67D9}"/>
    <cellStyle name="měny 3" xfId="29" xr:uid="{076C5CA6-23F2-43B8-BF40-5751CF8AE6B8}"/>
    <cellStyle name="měny 3 2" xfId="30" xr:uid="{1318F983-BA2F-4908-A1F5-BCCD6C583F8C}"/>
    <cellStyle name="Nadpis 1 2" xfId="31" xr:uid="{039E798D-25EB-4C1A-BA85-05C7FE68B74D}"/>
    <cellStyle name="Nadpis 2 2" xfId="32" xr:uid="{34377BF2-A4E1-46BE-9F3F-967FA2E3FF2A}"/>
    <cellStyle name="Nadpis 3 2" xfId="33" xr:uid="{B356A202-97C6-498D-B3D0-F59698A5935E}"/>
    <cellStyle name="Nadpis 4 2" xfId="34" xr:uid="{D5004804-D67D-4349-91DD-FBF365BA891C}"/>
    <cellStyle name="Název 2" xfId="35" xr:uid="{A9301E14-C282-4FF7-92BD-66C7BC61BF54}"/>
    <cellStyle name="Neutrální 2" xfId="36" xr:uid="{B6024BCB-F9A0-4662-997D-27FD2C3F0B5B}"/>
    <cellStyle name="Normal 2" xfId="37" xr:uid="{B6CDC269-C030-406F-AF1E-457BBB9DF105}"/>
    <cellStyle name="Normal_Ark1" xfId="38" xr:uid="{9038F6EC-E801-49BB-8430-40C998A9EA6C}"/>
    <cellStyle name="Normálna 2" xfId="39" xr:uid="{F6B6F1E6-FB03-4930-B02C-EF6283DBF0BE}"/>
    <cellStyle name="Normálna 2 2" xfId="40" xr:uid="{34EE0D4A-D02E-448E-90E2-6B40CA3A0A9D}"/>
    <cellStyle name="Normálna 2 3" xfId="41" xr:uid="{A18DC065-4DA5-4382-96DA-E64819D92093}"/>
    <cellStyle name="Normální" xfId="0" builtinId="0"/>
    <cellStyle name="normální 2" xfId="42" xr:uid="{261D5B7E-E55D-4437-A107-98733EA712CD}"/>
    <cellStyle name="Normální 2 10" xfId="43" xr:uid="{26A1A774-68AA-4CDA-8251-C6909BCD1A84}"/>
    <cellStyle name="normální 2 2" xfId="44" xr:uid="{6A999283-A245-4FAA-AE8F-627291AF582C}"/>
    <cellStyle name="Normální 2 3" xfId="45" xr:uid="{01896133-DCA3-4AAC-9E63-D8E8BF3F6823}"/>
    <cellStyle name="Normální 2 4" xfId="46" xr:uid="{58D1EF9A-59AC-4F35-A4F1-FFD536E775E9}"/>
    <cellStyle name="Normální 2 5" xfId="47" xr:uid="{D2867F4F-B8B5-4C8D-AF78-6CD893A47040}"/>
    <cellStyle name="Normální 2 6" xfId="48" xr:uid="{ACEEE8A7-9FE6-4332-A96A-0731F2B74DD5}"/>
    <cellStyle name="Normální 2 7" xfId="49" xr:uid="{B5007B82-7D28-4E6C-9E36-979A932BB0AB}"/>
    <cellStyle name="Normální 2 8" xfId="50" xr:uid="{4B577E6A-EB1E-4212-BAAF-1D85D9081C18}"/>
    <cellStyle name="Normální 2 9" xfId="51" xr:uid="{486E869F-8BC3-49C0-91BA-7F6899A9E17B}"/>
    <cellStyle name="Normální 3" xfId="52" xr:uid="{7F61AC9A-A061-48C2-9D8D-3BA532F213B5}"/>
    <cellStyle name="Normální 4" xfId="53" xr:uid="{963F8A5D-B063-4E0C-9DED-F1B428C3C04A}"/>
    <cellStyle name="Normální 5" xfId="54" xr:uid="{5D259BA3-4F8A-4467-BEDF-FF11C1981544}"/>
    <cellStyle name="Normální 6" xfId="55" xr:uid="{67F0ECA2-5E83-4535-AE5E-3C598B21B783}"/>
    <cellStyle name="Normální_List1" xfId="1" xr:uid="{E87E97A3-C2C5-4C80-AEFC-279290ECE7E9}"/>
    <cellStyle name="Normalny 10" xfId="56" xr:uid="{BAE00787-CA09-4946-9AF7-83343616F047}"/>
    <cellStyle name="Normalny 10 3" xfId="57" xr:uid="{E55BE663-8153-4C62-96D2-90A1B9E54AEC}"/>
    <cellStyle name="Normalny 11" xfId="58" xr:uid="{DE826077-A964-4691-845C-312CB8DDE8FE}"/>
    <cellStyle name="Normalny 12" xfId="59" xr:uid="{4490A6A7-9381-41B7-BC8B-352890A3A75F}"/>
    <cellStyle name="Normalny 19" xfId="60" xr:uid="{A4D139D5-CD0B-43B1-BDBB-77DCDFC6887C}"/>
    <cellStyle name="Normalny 2 3" xfId="61" xr:uid="{7FDE12C2-5354-46AC-9922-6C9A7E3991AD}"/>
    <cellStyle name="Normalny 23" xfId="62" xr:uid="{501DD4F9-40BB-4B55-9FD4-697C17FE0B43}"/>
    <cellStyle name="Normalny 4 2" xfId="63" xr:uid="{DF085959-7F61-4357-97E4-5E0C766B83D9}"/>
    <cellStyle name="Normalny 41" xfId="64" xr:uid="{DB7593E9-6682-414D-A143-794E78ACCC2C}"/>
    <cellStyle name="Normalny 41 2" xfId="65" xr:uid="{63D4CCB2-C272-4CB2-B8D8-4F65196A2152}"/>
    <cellStyle name="Normalny 42" xfId="66" xr:uid="{C783EBCB-EA74-4FD2-85AC-3FCDC8BF6629}"/>
    <cellStyle name="Normalny 43" xfId="67" xr:uid="{D3ABABB1-75F8-41EA-9E15-C4EA5FB1E7F5}"/>
    <cellStyle name="Normalny 44" xfId="68" xr:uid="{3320CB3F-69E9-4EE6-9ED3-E7CF412546D7}"/>
    <cellStyle name="Normalny 45" xfId="69" xr:uid="{0B5D9D6B-CE8D-4185-8B76-82EBAADCADD2}"/>
    <cellStyle name="Normalny 46" xfId="70" xr:uid="{6FAAED30-05AC-4143-A272-84D5C0E9CCAC}"/>
    <cellStyle name="Normalny 47" xfId="71" xr:uid="{9B107CD7-FD03-49A9-A302-0FFF55DA899D}"/>
    <cellStyle name="Normalny 48" xfId="72" xr:uid="{647B824B-5510-4D2E-9775-107E65639CA1}"/>
    <cellStyle name="Normalny 49" xfId="73" xr:uid="{418B0954-1859-4D7C-8E60-E211A14233BE}"/>
    <cellStyle name="Normalny 5" xfId="74" xr:uid="{8E55C1AE-DCF3-44CC-BD3C-EB1FD219CBC6}"/>
    <cellStyle name="Normalny 51" xfId="75" xr:uid="{E122E207-D6BD-4FD8-B4CA-AE15AD9D00A1}"/>
    <cellStyle name="Normalny 52" xfId="76" xr:uid="{D980C98C-BE05-4AF4-8F68-41CD669FDC98}"/>
    <cellStyle name="Normalny 53" xfId="77" xr:uid="{0BEBA972-5A02-4C7B-A869-7160FF4965A0}"/>
    <cellStyle name="Normalny 54" xfId="78" xr:uid="{73DAD8F9-E77D-4248-912A-D028E98B5253}"/>
    <cellStyle name="Normalny 55" xfId="79" xr:uid="{56E95712-E551-4C19-9535-242B1C79FCE6}"/>
    <cellStyle name="Normalny 56" xfId="80" xr:uid="{A96E86FA-0DAA-4237-96B8-19444853FFE9}"/>
    <cellStyle name="Normalny 57" xfId="81" xr:uid="{5691B45A-9C30-4D51-BEBC-2AF05A4A0B5E}"/>
    <cellStyle name="Normalny 58" xfId="82" xr:uid="{0C1323A8-6586-4F81-BACC-A59A28292B5E}"/>
    <cellStyle name="Normalny 59" xfId="83" xr:uid="{7D45FA5D-9D4D-46B4-9390-6DFA2660307C}"/>
    <cellStyle name="Normalny 60" xfId="84" xr:uid="{A1BEA34A-5DD0-48CA-A3C3-EE4746367D02}"/>
    <cellStyle name="Normalny 61" xfId="85" xr:uid="{4DCA0799-B11F-49ED-A521-37E626394BA7}"/>
    <cellStyle name="Normalny 62" xfId="86" xr:uid="{0A1C58FB-51DB-4833-B2CC-F9C07C52BF87}"/>
    <cellStyle name="Normalny 63" xfId="87" xr:uid="{E9075746-E6FB-4554-8CFB-21543D875A23}"/>
    <cellStyle name="Normalny 64" xfId="88" xr:uid="{8226087C-D390-4E07-B5EC-147553F06ACA}"/>
    <cellStyle name="Normalny 71" xfId="89" xr:uid="{6BF6FD7B-FF9A-4AA8-8EB0-8EC28E7FE361}"/>
    <cellStyle name="Normalny 74" xfId="90" xr:uid="{D2583DCF-DE28-44DB-BAAF-AA83E89EC806}"/>
    <cellStyle name="Normalny 75" xfId="91" xr:uid="{A09BF1D5-4734-49D3-B8EA-9D38CFF0E458}"/>
    <cellStyle name="Normalny 76" xfId="92" xr:uid="{C6D9647E-B0D3-4E66-8578-0991F56EAB7B}"/>
    <cellStyle name="Normalny 78" xfId="93" xr:uid="{D9D624A6-9ABD-4D88-8115-39E776DE91A5}"/>
    <cellStyle name="Normalny 80" xfId="94" xr:uid="{0CF75D65-38DB-41AA-9A99-B5725AD4F5CD}"/>
    <cellStyle name="Normalny_Podkladka do inwentur 2005_2006" xfId="95" xr:uid="{46D336D3-9932-4ED7-9298-D63359DCDB4A}"/>
    <cellStyle name="Percentá 2" xfId="96" xr:uid="{359DA38D-704B-4E0A-BE00-9C9DCA4A63AC}"/>
    <cellStyle name="Poznámka 2" xfId="97" xr:uid="{7ECF2558-B117-42B9-B32B-E87DBB035A6D}"/>
    <cellStyle name="procent 2" xfId="98" xr:uid="{AF49268A-CC84-4F96-B734-D0692EA07E6B}"/>
    <cellStyle name="procent 3" xfId="99" xr:uid="{61077A25-A952-457A-B425-2224F0E2AA44}"/>
    <cellStyle name="Procenta 2" xfId="100" xr:uid="{D712E092-3789-4A49-8D74-543716B06D92}"/>
    <cellStyle name="Procenta 3" xfId="101" xr:uid="{AF4A3864-CA2F-4035-AEBA-4B97F2873018}"/>
    <cellStyle name="Procenta 4" xfId="102" xr:uid="{34F3198A-A257-46B0-8103-9E928AFDB24B}"/>
    <cellStyle name="Propojená buňka 2" xfId="103" xr:uid="{025A9F4F-0E65-48FD-9BEB-366EAD6A8FC4}"/>
    <cellStyle name="Správně 2" xfId="104" xr:uid="{A39B547C-88C7-43A6-B2D4-F1A0663FC061}"/>
    <cellStyle name="Text upozornění 2" xfId="105" xr:uid="{08C0F060-3724-4DF7-88CE-8E692FA4CB85}"/>
    <cellStyle name="Vstup 2" xfId="106" xr:uid="{E3943F5E-581B-42AF-BE6F-9B24D0EA3DE2}"/>
    <cellStyle name="Výpočet 2" xfId="107" xr:uid="{9312A3F6-B799-424D-8217-9C7D7594F8F8}"/>
    <cellStyle name="Výstup 2" xfId="108" xr:uid="{89FF44A6-B3B0-4890-94EC-9D8C88B0964E}"/>
    <cellStyle name="Vysvětlující text 2" xfId="109" xr:uid="{5A564E89-ACED-4C49-8714-1C7510F55F5C}"/>
    <cellStyle name="Zvýraznění 1 2" xfId="110" xr:uid="{88E1BC38-A4F4-4E01-B350-B146BEC9B2BB}"/>
    <cellStyle name="Zvýraznění 2 2" xfId="111" xr:uid="{BE69980F-4B02-4EDA-AED1-F9B3C112AEC8}"/>
    <cellStyle name="Zvýraznění 3 2" xfId="112" xr:uid="{7A92F0A4-073E-44D9-969E-FB2F11846D70}"/>
    <cellStyle name="Zvýraznění 4 2" xfId="113" xr:uid="{C4AC9841-CDE2-4B0F-9C82-0ADDDCDCD0BE}"/>
    <cellStyle name="Zvýraznění 5 2" xfId="114" xr:uid="{4DF3A2F6-6DD5-4F4C-9923-CDED313EB81A}"/>
    <cellStyle name="Zvýraznění 6 2" xfId="115" xr:uid="{C0672CBF-F3B5-4D49-97C1-101E6F5F828F}"/>
  </cellStyles>
  <dxfs count="0"/>
  <tableStyles count="0" defaultTableStyle="TableStyleMedium2" defaultPivotStyle="PivotStyleLight16"/>
  <colors>
    <mruColors>
      <color rgb="FFFF8585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4" lockText="1" noThreeD="1"/>
</file>

<file path=xl/ctrlProps/ctrlProp10.xml><?xml version="1.0" encoding="utf-8"?>
<formControlPr xmlns="http://schemas.microsoft.com/office/spreadsheetml/2009/9/main" objectType="CheckBox" fmlaLink="$E$25" lockText="1" noThreeD="1"/>
</file>

<file path=xl/ctrlProps/ctrlProp100.xml><?xml version="1.0" encoding="utf-8"?>
<formControlPr xmlns="http://schemas.microsoft.com/office/spreadsheetml/2009/9/main" objectType="CheckBox" fmlaLink="$F$13" lockText="1" noThreeD="1"/>
</file>

<file path=xl/ctrlProps/ctrlProp101.xml><?xml version="1.0" encoding="utf-8"?>
<formControlPr xmlns="http://schemas.microsoft.com/office/spreadsheetml/2009/9/main" objectType="CheckBox" fmlaLink="$F$16" lockText="1" noThreeD="1"/>
</file>

<file path=xl/ctrlProps/ctrlProp102.xml><?xml version="1.0" encoding="utf-8"?>
<formControlPr xmlns="http://schemas.microsoft.com/office/spreadsheetml/2009/9/main" objectType="CheckBox" fmlaLink="$F$17" lockText="1" noThreeD="1"/>
</file>

<file path=xl/ctrlProps/ctrlProp103.xml><?xml version="1.0" encoding="utf-8"?>
<formControlPr xmlns="http://schemas.microsoft.com/office/spreadsheetml/2009/9/main" objectType="CheckBox" fmlaLink="$F$23" lockText="1" noThreeD="1"/>
</file>

<file path=xl/ctrlProps/ctrlProp104.xml><?xml version="1.0" encoding="utf-8"?>
<formControlPr xmlns="http://schemas.microsoft.com/office/spreadsheetml/2009/9/main" objectType="CheckBox" fmlaLink="$F$24" lockText="1" noThreeD="1"/>
</file>

<file path=xl/ctrlProps/ctrlProp105.xml><?xml version="1.0" encoding="utf-8"?>
<formControlPr xmlns="http://schemas.microsoft.com/office/spreadsheetml/2009/9/main" objectType="CheckBox" fmlaLink="$F$25" lockText="1" noThreeD="1"/>
</file>

<file path=xl/ctrlProps/ctrlProp106.xml><?xml version="1.0" encoding="utf-8"?>
<formControlPr xmlns="http://schemas.microsoft.com/office/spreadsheetml/2009/9/main" objectType="CheckBox" fmlaLink="$F$26" lockText="1" noThreeD="1"/>
</file>

<file path=xl/ctrlProps/ctrlProp107.xml><?xml version="1.0" encoding="utf-8"?>
<formControlPr xmlns="http://schemas.microsoft.com/office/spreadsheetml/2009/9/main" objectType="CheckBox" fmlaLink="$F$27" lockText="1" noThreeD="1"/>
</file>

<file path=xl/ctrlProps/ctrlProp108.xml><?xml version="1.0" encoding="utf-8"?>
<formControlPr xmlns="http://schemas.microsoft.com/office/spreadsheetml/2009/9/main" objectType="CheckBox" fmlaLink="$F$28" lockText="1" noThreeD="1"/>
</file>

<file path=xl/ctrlProps/ctrlProp109.xml><?xml version="1.0" encoding="utf-8"?>
<formControlPr xmlns="http://schemas.microsoft.com/office/spreadsheetml/2009/9/main" objectType="CheckBox" fmlaLink="$F$4" lockText="1" noThreeD="1"/>
</file>

<file path=xl/ctrlProps/ctrlProp11.xml><?xml version="1.0" encoding="utf-8"?>
<formControlPr xmlns="http://schemas.microsoft.com/office/spreadsheetml/2009/9/main" objectType="CheckBox" fmlaLink="$E$26" lockText="1" noThreeD="1"/>
</file>

<file path=xl/ctrlProps/ctrlProp110.xml><?xml version="1.0" encoding="utf-8"?>
<formControlPr xmlns="http://schemas.microsoft.com/office/spreadsheetml/2009/9/main" objectType="CheckBox" fmlaLink="$F$5" lockText="1" noThreeD="1"/>
</file>

<file path=xl/ctrlProps/ctrlProp111.xml><?xml version="1.0" encoding="utf-8"?>
<formControlPr xmlns="http://schemas.microsoft.com/office/spreadsheetml/2009/9/main" objectType="CheckBox" fmlaLink="$F$9" lockText="1" noThreeD="1"/>
</file>

<file path=xl/ctrlProps/ctrlProp112.xml><?xml version="1.0" encoding="utf-8"?>
<formControlPr xmlns="http://schemas.microsoft.com/office/spreadsheetml/2009/9/main" objectType="CheckBox" fmlaLink="$F$44" lockText="1" noThreeD="1"/>
</file>

<file path=xl/ctrlProps/ctrlProp113.xml><?xml version="1.0" encoding="utf-8"?>
<formControlPr xmlns="http://schemas.microsoft.com/office/spreadsheetml/2009/9/main" objectType="CheckBox" fmlaLink="$F$45" lockText="1" noThreeD="1"/>
</file>

<file path=xl/ctrlProps/ctrlProp114.xml><?xml version="1.0" encoding="utf-8"?>
<formControlPr xmlns="http://schemas.microsoft.com/office/spreadsheetml/2009/9/main" objectType="CheckBox" fmlaLink="$F$46" lockText="1" noThreeD="1"/>
</file>

<file path=xl/ctrlProps/ctrlProp115.xml><?xml version="1.0" encoding="utf-8"?>
<formControlPr xmlns="http://schemas.microsoft.com/office/spreadsheetml/2009/9/main" objectType="CheckBox" fmlaLink="$F$47" lockText="1" noThreeD="1"/>
</file>

<file path=xl/ctrlProps/ctrlProp116.xml><?xml version="1.0" encoding="utf-8"?>
<formControlPr xmlns="http://schemas.microsoft.com/office/spreadsheetml/2009/9/main" objectType="CheckBox" fmlaLink="$F$48" lockText="1" noThreeD="1"/>
</file>

<file path=xl/ctrlProps/ctrlProp117.xml><?xml version="1.0" encoding="utf-8"?>
<formControlPr xmlns="http://schemas.microsoft.com/office/spreadsheetml/2009/9/main" objectType="CheckBox" fmlaLink="$F$49" lockText="1" noThreeD="1"/>
</file>

<file path=xl/ctrlProps/ctrlProp118.xml><?xml version="1.0" encoding="utf-8"?>
<formControlPr xmlns="http://schemas.microsoft.com/office/spreadsheetml/2009/9/main" objectType="CheckBox" fmlaLink="$F$52" lockText="1" noThreeD="1"/>
</file>

<file path=xl/ctrlProps/ctrlProp119.xml><?xml version="1.0" encoding="utf-8"?>
<formControlPr xmlns="http://schemas.microsoft.com/office/spreadsheetml/2009/9/main" objectType="CheckBox" fmlaLink="$F$53" lockText="1" noThreeD="1"/>
</file>

<file path=xl/ctrlProps/ctrlProp12.xml><?xml version="1.0" encoding="utf-8"?>
<formControlPr xmlns="http://schemas.microsoft.com/office/spreadsheetml/2009/9/main" objectType="CheckBox" fmlaLink="$E$6" lockText="1" noThreeD="1"/>
</file>

<file path=xl/ctrlProps/ctrlProp120.xml><?xml version="1.0" encoding="utf-8"?>
<formControlPr xmlns="http://schemas.microsoft.com/office/spreadsheetml/2009/9/main" objectType="CheckBox" fmlaLink="$F$6" lockText="1" noThreeD="1"/>
</file>

<file path=xl/ctrlProps/ctrlProp121.xml><?xml version="1.0" encoding="utf-8"?>
<formControlPr xmlns="http://schemas.microsoft.com/office/spreadsheetml/2009/9/main" objectType="CheckBox" fmlaLink="$F$7" lockText="1" noThreeD="1"/>
</file>

<file path=xl/ctrlProps/ctrlProp122.xml><?xml version="1.0" encoding="utf-8"?>
<formControlPr xmlns="http://schemas.microsoft.com/office/spreadsheetml/2009/9/main" objectType="CheckBox" fmlaLink="$F$8" lockText="1" noThreeD="1"/>
</file>

<file path=xl/ctrlProps/ctrlProp123.xml><?xml version="1.0" encoding="utf-8"?>
<formControlPr xmlns="http://schemas.microsoft.com/office/spreadsheetml/2009/9/main" objectType="CheckBox" fmlaLink="$F$55" lockText="1" noThreeD="1"/>
</file>

<file path=xl/ctrlProps/ctrlProp124.xml><?xml version="1.0" encoding="utf-8"?>
<formControlPr xmlns="http://schemas.microsoft.com/office/spreadsheetml/2009/9/main" objectType="CheckBox" fmlaLink="$F$56" lockText="1" noThreeD="1"/>
</file>

<file path=xl/ctrlProps/ctrlProp125.xml><?xml version="1.0" encoding="utf-8"?>
<formControlPr xmlns="http://schemas.microsoft.com/office/spreadsheetml/2009/9/main" objectType="CheckBox" fmlaLink="$F$50" lockText="1" noThreeD="1"/>
</file>

<file path=xl/ctrlProps/ctrlProp126.xml><?xml version="1.0" encoding="utf-8"?>
<formControlPr xmlns="http://schemas.microsoft.com/office/spreadsheetml/2009/9/main" objectType="CheckBox" fmlaLink="$F$57" lockText="1" noThreeD="1"/>
</file>

<file path=xl/ctrlProps/ctrlProp127.xml><?xml version="1.0" encoding="utf-8"?>
<formControlPr xmlns="http://schemas.microsoft.com/office/spreadsheetml/2009/9/main" objectType="CheckBox" fmlaLink="$F$18" lockText="1" noThreeD="1"/>
</file>

<file path=xl/ctrlProps/ctrlProp128.xml><?xml version="1.0" encoding="utf-8"?>
<formControlPr xmlns="http://schemas.microsoft.com/office/spreadsheetml/2009/9/main" objectType="CheckBox" fmlaLink="$F$19" lockText="1" noThreeD="1"/>
</file>

<file path=xl/ctrlProps/ctrlProp129.xml><?xml version="1.0" encoding="utf-8"?>
<formControlPr xmlns="http://schemas.microsoft.com/office/spreadsheetml/2009/9/main" objectType="CheckBox" fmlaLink="$F$20" lockText="1" noThreeD="1"/>
</file>

<file path=xl/ctrlProps/ctrlProp13.xml><?xml version="1.0" encoding="utf-8"?>
<formControlPr xmlns="http://schemas.microsoft.com/office/spreadsheetml/2009/9/main" objectType="CheckBox" fmlaLink="$E$7" lockText="1" noThreeD="1"/>
</file>

<file path=xl/ctrlProps/ctrlProp130.xml><?xml version="1.0" encoding="utf-8"?>
<formControlPr xmlns="http://schemas.microsoft.com/office/spreadsheetml/2009/9/main" objectType="CheckBox" fmlaLink="$F$11" lockText="1" noThreeD="1"/>
</file>

<file path=xl/ctrlProps/ctrlProp131.xml><?xml version="1.0" encoding="utf-8"?>
<formControlPr xmlns="http://schemas.microsoft.com/office/spreadsheetml/2009/9/main" objectType="CheckBox" fmlaLink="$F$13" lockText="1" noThreeD="1"/>
</file>

<file path=xl/ctrlProps/ctrlProp132.xml><?xml version="1.0" encoding="utf-8"?>
<formControlPr xmlns="http://schemas.microsoft.com/office/spreadsheetml/2009/9/main" objectType="CheckBox" fmlaLink="$F$16" lockText="1" noThreeD="1"/>
</file>

<file path=xl/ctrlProps/ctrlProp133.xml><?xml version="1.0" encoding="utf-8"?>
<formControlPr xmlns="http://schemas.microsoft.com/office/spreadsheetml/2009/9/main" objectType="CheckBox" fmlaLink="$F$17" lockText="1" noThreeD="1"/>
</file>

<file path=xl/ctrlProps/ctrlProp134.xml><?xml version="1.0" encoding="utf-8"?>
<formControlPr xmlns="http://schemas.microsoft.com/office/spreadsheetml/2009/9/main" objectType="CheckBox" fmlaLink="$F$36" lockText="1" noThreeD="1"/>
</file>

<file path=xl/ctrlProps/ctrlProp135.xml><?xml version="1.0" encoding="utf-8"?>
<formControlPr xmlns="http://schemas.microsoft.com/office/spreadsheetml/2009/9/main" objectType="CheckBox" fmlaLink="$F$37" lockText="1" noThreeD="1"/>
</file>

<file path=xl/ctrlProps/ctrlProp136.xml><?xml version="1.0" encoding="utf-8"?>
<formControlPr xmlns="http://schemas.microsoft.com/office/spreadsheetml/2009/9/main" objectType="CheckBox" fmlaLink="$F$38" lockText="1" noThreeD="1"/>
</file>

<file path=xl/ctrlProps/ctrlProp137.xml><?xml version="1.0" encoding="utf-8"?>
<formControlPr xmlns="http://schemas.microsoft.com/office/spreadsheetml/2009/9/main" objectType="CheckBox" fmlaLink="$F$39" lockText="1" noThreeD="1"/>
</file>

<file path=xl/ctrlProps/ctrlProp138.xml><?xml version="1.0" encoding="utf-8"?>
<formControlPr xmlns="http://schemas.microsoft.com/office/spreadsheetml/2009/9/main" objectType="CheckBox" fmlaLink="$F$40" lockText="1" noThreeD="1"/>
</file>

<file path=xl/ctrlProps/ctrlProp139.xml><?xml version="1.0" encoding="utf-8"?>
<formControlPr xmlns="http://schemas.microsoft.com/office/spreadsheetml/2009/9/main" objectType="CheckBox" fmlaLink="$F$41" lockText="1" noThreeD="1"/>
</file>

<file path=xl/ctrlProps/ctrlProp14.xml><?xml version="1.0" encoding="utf-8"?>
<formControlPr xmlns="http://schemas.microsoft.com/office/spreadsheetml/2009/9/main" objectType="CheckBox" fmlaLink="$E$8" lockText="1" noThreeD="1"/>
</file>

<file path=xl/ctrlProps/ctrlProp140.xml><?xml version="1.0" encoding="utf-8"?>
<formControlPr xmlns="http://schemas.microsoft.com/office/spreadsheetml/2009/9/main" objectType="CheckBox" fmlaLink="$F$21" lockText="1" noThreeD="1"/>
</file>

<file path=xl/ctrlProps/ctrlProp141.xml><?xml version="1.0" encoding="utf-8"?>
<formControlPr xmlns="http://schemas.microsoft.com/office/spreadsheetml/2009/9/main" objectType="CheckBox" fmlaLink="$F$22" lockText="1" noThreeD="1"/>
</file>

<file path=xl/ctrlProps/ctrlProp142.xml><?xml version="1.0" encoding="utf-8"?>
<formControlPr xmlns="http://schemas.microsoft.com/office/spreadsheetml/2009/9/main" objectType="CheckBox" fmlaLink="$F$23" lockText="1" noThreeD="1"/>
</file>

<file path=xl/ctrlProps/ctrlProp143.xml><?xml version="1.0" encoding="utf-8"?>
<formControlPr xmlns="http://schemas.microsoft.com/office/spreadsheetml/2009/9/main" objectType="CheckBox" fmlaLink="$F$26" lockText="1" noThreeD="1"/>
</file>

<file path=xl/ctrlProps/ctrlProp144.xml><?xml version="1.0" encoding="utf-8"?>
<formControlPr xmlns="http://schemas.microsoft.com/office/spreadsheetml/2009/9/main" objectType="CheckBox" fmlaLink="$F$27" lockText="1" noThreeD="1"/>
</file>

<file path=xl/ctrlProps/ctrlProp145.xml><?xml version="1.0" encoding="utf-8"?>
<formControlPr xmlns="http://schemas.microsoft.com/office/spreadsheetml/2009/9/main" objectType="CheckBox" fmlaLink="$F$28" lockText="1" noThreeD="1"/>
</file>

<file path=xl/ctrlProps/ctrlProp146.xml><?xml version="1.0" encoding="utf-8"?>
<formControlPr xmlns="http://schemas.microsoft.com/office/spreadsheetml/2009/9/main" objectType="CheckBox" fmlaLink="$F$29" lockText="1" noThreeD="1"/>
</file>

<file path=xl/ctrlProps/ctrlProp147.xml><?xml version="1.0" encoding="utf-8"?>
<formControlPr xmlns="http://schemas.microsoft.com/office/spreadsheetml/2009/9/main" objectType="CheckBox" fmlaLink="$F$30" lockText="1" noThreeD="1"/>
</file>

<file path=xl/ctrlProps/ctrlProp148.xml><?xml version="1.0" encoding="utf-8"?>
<formControlPr xmlns="http://schemas.microsoft.com/office/spreadsheetml/2009/9/main" objectType="CheckBox" fmlaLink="$F$31" lockText="1" noThreeD="1"/>
</file>

<file path=xl/ctrlProps/ctrlProp149.xml><?xml version="1.0" encoding="utf-8"?>
<formControlPr xmlns="http://schemas.microsoft.com/office/spreadsheetml/2009/9/main" objectType="CheckBox" fmlaLink="$F$32" lockText="1" noThreeD="1"/>
</file>

<file path=xl/ctrlProps/ctrlProp15.xml><?xml version="1.0" encoding="utf-8"?>
<formControlPr xmlns="http://schemas.microsoft.com/office/spreadsheetml/2009/9/main" objectType="CheckBox" fmlaLink="$E$28" lockText="1" noThreeD="1"/>
</file>

<file path=xl/ctrlProps/ctrlProp150.xml><?xml version="1.0" encoding="utf-8"?>
<formControlPr xmlns="http://schemas.microsoft.com/office/spreadsheetml/2009/9/main" objectType="CheckBox" fmlaLink="$F$33" lockText="1" noThreeD="1"/>
</file>

<file path=xl/ctrlProps/ctrlProp151.xml><?xml version="1.0" encoding="utf-8"?>
<formControlPr xmlns="http://schemas.microsoft.com/office/spreadsheetml/2009/9/main" objectType="CheckBox" fmlaLink="$F$4" lockText="1" noThreeD="1"/>
</file>

<file path=xl/ctrlProps/ctrlProp152.xml><?xml version="1.0" encoding="utf-8"?>
<formControlPr xmlns="http://schemas.microsoft.com/office/spreadsheetml/2009/9/main" objectType="CheckBox" fmlaLink="$F$5" lockText="1" noThreeD="1"/>
</file>

<file path=xl/ctrlProps/ctrlProp153.xml><?xml version="1.0" encoding="utf-8"?>
<formControlPr xmlns="http://schemas.microsoft.com/office/spreadsheetml/2009/9/main" objectType="CheckBox" fmlaLink="$F$9" lockText="1" noThreeD="1"/>
</file>

<file path=xl/ctrlProps/ctrlProp154.xml><?xml version="1.0" encoding="utf-8"?>
<formControlPr xmlns="http://schemas.microsoft.com/office/spreadsheetml/2009/9/main" objectType="CheckBox" fmlaLink="$F$44" lockText="1" noThreeD="1"/>
</file>

<file path=xl/ctrlProps/ctrlProp155.xml><?xml version="1.0" encoding="utf-8"?>
<formControlPr xmlns="http://schemas.microsoft.com/office/spreadsheetml/2009/9/main" objectType="CheckBox" fmlaLink="$F$45" lockText="1" noThreeD="1"/>
</file>

<file path=xl/ctrlProps/ctrlProp156.xml><?xml version="1.0" encoding="utf-8"?>
<formControlPr xmlns="http://schemas.microsoft.com/office/spreadsheetml/2009/9/main" objectType="CheckBox" fmlaLink="$F$46" lockText="1" noThreeD="1"/>
</file>

<file path=xl/ctrlProps/ctrlProp157.xml><?xml version="1.0" encoding="utf-8"?>
<formControlPr xmlns="http://schemas.microsoft.com/office/spreadsheetml/2009/9/main" objectType="CheckBox" fmlaLink="$F$47" lockText="1" noThreeD="1"/>
</file>

<file path=xl/ctrlProps/ctrlProp158.xml><?xml version="1.0" encoding="utf-8"?>
<formControlPr xmlns="http://schemas.microsoft.com/office/spreadsheetml/2009/9/main" objectType="CheckBox" fmlaLink="$F$48" lockText="1" noThreeD="1"/>
</file>

<file path=xl/ctrlProps/ctrlProp159.xml><?xml version="1.0" encoding="utf-8"?>
<formControlPr xmlns="http://schemas.microsoft.com/office/spreadsheetml/2009/9/main" objectType="CheckBox" fmlaLink="$F$49" lockText="1" noThreeD="1"/>
</file>

<file path=xl/ctrlProps/ctrlProp16.xml><?xml version="1.0" encoding="utf-8"?>
<formControlPr xmlns="http://schemas.microsoft.com/office/spreadsheetml/2009/9/main" objectType="CheckBox" fmlaLink="$E$29" lockText="1" noThreeD="1"/>
</file>

<file path=xl/ctrlProps/ctrlProp160.xml><?xml version="1.0" encoding="utf-8"?>
<formControlPr xmlns="http://schemas.microsoft.com/office/spreadsheetml/2009/9/main" objectType="CheckBox" fmlaLink="$F$52" lockText="1" noThreeD="1"/>
</file>

<file path=xl/ctrlProps/ctrlProp161.xml><?xml version="1.0" encoding="utf-8"?>
<formControlPr xmlns="http://schemas.microsoft.com/office/spreadsheetml/2009/9/main" objectType="CheckBox" fmlaLink="$F$53" lockText="1" noThreeD="1"/>
</file>

<file path=xl/ctrlProps/ctrlProp162.xml><?xml version="1.0" encoding="utf-8"?>
<formControlPr xmlns="http://schemas.microsoft.com/office/spreadsheetml/2009/9/main" objectType="CheckBox" fmlaLink="$F$6" lockText="1" noThreeD="1"/>
</file>

<file path=xl/ctrlProps/ctrlProp163.xml><?xml version="1.0" encoding="utf-8"?>
<formControlPr xmlns="http://schemas.microsoft.com/office/spreadsheetml/2009/9/main" objectType="CheckBox" fmlaLink="$F$7" lockText="1" noThreeD="1"/>
</file>

<file path=xl/ctrlProps/ctrlProp164.xml><?xml version="1.0" encoding="utf-8"?>
<formControlPr xmlns="http://schemas.microsoft.com/office/spreadsheetml/2009/9/main" objectType="CheckBox" fmlaLink="$F$8" lockText="1" noThreeD="1"/>
</file>

<file path=xl/ctrlProps/ctrlProp165.xml><?xml version="1.0" encoding="utf-8"?>
<formControlPr xmlns="http://schemas.microsoft.com/office/spreadsheetml/2009/9/main" objectType="CheckBox" fmlaLink="$F$55" lockText="1" noThreeD="1"/>
</file>

<file path=xl/ctrlProps/ctrlProp166.xml><?xml version="1.0" encoding="utf-8"?>
<formControlPr xmlns="http://schemas.microsoft.com/office/spreadsheetml/2009/9/main" objectType="CheckBox" fmlaLink="$F$56" lockText="1" noThreeD="1"/>
</file>

<file path=xl/ctrlProps/ctrlProp167.xml><?xml version="1.0" encoding="utf-8"?>
<formControlPr xmlns="http://schemas.microsoft.com/office/spreadsheetml/2009/9/main" objectType="CheckBox" fmlaLink="$F$50" lockText="1" noThreeD="1"/>
</file>

<file path=xl/ctrlProps/ctrlProp168.xml><?xml version="1.0" encoding="utf-8"?>
<formControlPr xmlns="http://schemas.microsoft.com/office/spreadsheetml/2009/9/main" objectType="CheckBox" fmlaLink="$F$57" lockText="1" noThreeD="1"/>
</file>

<file path=xl/ctrlProps/ctrlProp169.xml><?xml version="1.0" encoding="utf-8"?>
<formControlPr xmlns="http://schemas.microsoft.com/office/spreadsheetml/2009/9/main" objectType="CheckBox" fmlaLink="$F$18" lockText="1" noThreeD="1"/>
</file>

<file path=xl/ctrlProps/ctrlProp17.xml><?xml version="1.0" encoding="utf-8"?>
<formControlPr xmlns="http://schemas.microsoft.com/office/spreadsheetml/2009/9/main" objectType="CheckBox" fmlaLink="$E$23" lockText="1" noThreeD="1"/>
</file>

<file path=xl/ctrlProps/ctrlProp170.xml><?xml version="1.0" encoding="utf-8"?>
<formControlPr xmlns="http://schemas.microsoft.com/office/spreadsheetml/2009/9/main" objectType="CheckBox" fmlaLink="$F$19" lockText="1" noThreeD="1"/>
</file>

<file path=xl/ctrlProps/ctrlProp171.xml><?xml version="1.0" encoding="utf-8"?>
<formControlPr xmlns="http://schemas.microsoft.com/office/spreadsheetml/2009/9/main" objectType="CheckBox" fmlaLink="$F$20" lockText="1" noThreeD="1"/>
</file>

<file path=xl/ctrlProps/ctrlProp172.xml><?xml version="1.0" encoding="utf-8"?>
<formControlPr xmlns="http://schemas.microsoft.com/office/spreadsheetml/2009/9/main" objectType="CheckBox" fmlaLink="$F$11" lockText="1" noThreeD="1"/>
</file>

<file path=xl/ctrlProps/ctrlProp173.xml><?xml version="1.0" encoding="utf-8"?>
<formControlPr xmlns="http://schemas.microsoft.com/office/spreadsheetml/2009/9/main" objectType="CheckBox" fmlaLink="$F$13" lockText="1" noThreeD="1"/>
</file>

<file path=xl/ctrlProps/ctrlProp174.xml><?xml version="1.0" encoding="utf-8"?>
<formControlPr xmlns="http://schemas.microsoft.com/office/spreadsheetml/2009/9/main" objectType="CheckBox" fmlaLink="$F$16" lockText="1" noThreeD="1"/>
</file>

<file path=xl/ctrlProps/ctrlProp175.xml><?xml version="1.0" encoding="utf-8"?>
<formControlPr xmlns="http://schemas.microsoft.com/office/spreadsheetml/2009/9/main" objectType="CheckBox" fmlaLink="$F$17" lockText="1" noThreeD="1"/>
</file>

<file path=xl/ctrlProps/ctrlProp176.xml><?xml version="1.0" encoding="utf-8"?>
<formControlPr xmlns="http://schemas.microsoft.com/office/spreadsheetml/2009/9/main" objectType="CheckBox" fmlaLink="$F$36" lockText="1" noThreeD="1"/>
</file>

<file path=xl/ctrlProps/ctrlProp177.xml><?xml version="1.0" encoding="utf-8"?>
<formControlPr xmlns="http://schemas.microsoft.com/office/spreadsheetml/2009/9/main" objectType="CheckBox" fmlaLink="$F$37" lockText="1" noThreeD="1"/>
</file>

<file path=xl/ctrlProps/ctrlProp178.xml><?xml version="1.0" encoding="utf-8"?>
<formControlPr xmlns="http://schemas.microsoft.com/office/spreadsheetml/2009/9/main" objectType="CheckBox" fmlaLink="$F$38" lockText="1" noThreeD="1"/>
</file>

<file path=xl/ctrlProps/ctrlProp179.xml><?xml version="1.0" encoding="utf-8"?>
<formControlPr xmlns="http://schemas.microsoft.com/office/spreadsheetml/2009/9/main" objectType="CheckBox" fmlaLink="$F$39" lockText="1" noThreeD="1"/>
</file>

<file path=xl/ctrlProps/ctrlProp18.xml><?xml version="1.0" encoding="utf-8"?>
<formControlPr xmlns="http://schemas.microsoft.com/office/spreadsheetml/2009/9/main" objectType="CheckBox" fmlaLink="$E$11" lockText="1" noThreeD="1"/>
</file>

<file path=xl/ctrlProps/ctrlProp180.xml><?xml version="1.0" encoding="utf-8"?>
<formControlPr xmlns="http://schemas.microsoft.com/office/spreadsheetml/2009/9/main" objectType="CheckBox" fmlaLink="$F$40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F$21" lockText="1" noThreeD="1"/>
</file>

<file path=xl/ctrlProps/ctrlProp183.xml><?xml version="1.0" encoding="utf-8"?>
<formControlPr xmlns="http://schemas.microsoft.com/office/spreadsheetml/2009/9/main" objectType="CheckBox" fmlaLink="$F$22" lockText="1" noThreeD="1"/>
</file>

<file path=xl/ctrlProps/ctrlProp184.xml><?xml version="1.0" encoding="utf-8"?>
<formControlPr xmlns="http://schemas.microsoft.com/office/spreadsheetml/2009/9/main" objectType="CheckBox" fmlaLink="$F$23" lockText="1" noThreeD="1"/>
</file>

<file path=xl/ctrlProps/ctrlProp185.xml><?xml version="1.0" encoding="utf-8"?>
<formControlPr xmlns="http://schemas.microsoft.com/office/spreadsheetml/2009/9/main" objectType="CheckBox" fmlaLink="$F$26" lockText="1" noThreeD="1"/>
</file>

<file path=xl/ctrlProps/ctrlProp186.xml><?xml version="1.0" encoding="utf-8"?>
<formControlPr xmlns="http://schemas.microsoft.com/office/spreadsheetml/2009/9/main" objectType="CheckBox" fmlaLink="$F$27" lockText="1" noThreeD="1"/>
</file>

<file path=xl/ctrlProps/ctrlProp187.xml><?xml version="1.0" encoding="utf-8"?>
<formControlPr xmlns="http://schemas.microsoft.com/office/spreadsheetml/2009/9/main" objectType="CheckBox" fmlaLink="$F$28" lockText="1" noThreeD="1"/>
</file>

<file path=xl/ctrlProps/ctrlProp188.xml><?xml version="1.0" encoding="utf-8"?>
<formControlPr xmlns="http://schemas.microsoft.com/office/spreadsheetml/2009/9/main" objectType="CheckBox" fmlaLink="$F$29" lockText="1" noThreeD="1"/>
</file>

<file path=xl/ctrlProps/ctrlProp189.xml><?xml version="1.0" encoding="utf-8"?>
<formControlPr xmlns="http://schemas.microsoft.com/office/spreadsheetml/2009/9/main" objectType="CheckBox" fmlaLink="$F$30" lockText="1" noThreeD="1"/>
</file>

<file path=xl/ctrlProps/ctrlProp19.xml><?xml version="1.0" encoding="utf-8"?>
<formControlPr xmlns="http://schemas.microsoft.com/office/spreadsheetml/2009/9/main" objectType="CheckBox" fmlaLink="$E$13" lockText="1" noThreeD="1"/>
</file>

<file path=xl/ctrlProps/ctrlProp190.xml><?xml version="1.0" encoding="utf-8"?>
<formControlPr xmlns="http://schemas.microsoft.com/office/spreadsheetml/2009/9/main" objectType="CheckBox" fmlaLink="$F$31" lockText="1" noThreeD="1"/>
</file>

<file path=xl/ctrlProps/ctrlProp191.xml><?xml version="1.0" encoding="utf-8"?>
<formControlPr xmlns="http://schemas.microsoft.com/office/spreadsheetml/2009/9/main" objectType="CheckBox" fmlaLink="$F$32" lockText="1" noThreeD="1"/>
</file>

<file path=xl/ctrlProps/ctrlProp192.xml><?xml version="1.0" encoding="utf-8"?>
<formControlPr xmlns="http://schemas.microsoft.com/office/spreadsheetml/2009/9/main" objectType="CheckBox" fmlaLink="$F$33" lockText="1" noThreeD="1"/>
</file>

<file path=xl/ctrlProps/ctrlProp193.xml><?xml version="1.0" encoding="utf-8"?>
<formControlPr xmlns="http://schemas.microsoft.com/office/spreadsheetml/2009/9/main" objectType="CheckBox" fmlaLink="$E$4" lockText="1" noThreeD="1"/>
</file>

<file path=xl/ctrlProps/ctrlProp194.xml><?xml version="1.0" encoding="utf-8"?>
<formControlPr xmlns="http://schemas.microsoft.com/office/spreadsheetml/2009/9/main" objectType="CheckBox" fmlaLink="$E$5" lockText="1" noThreeD="1"/>
</file>

<file path=xl/ctrlProps/ctrlProp195.xml><?xml version="1.0" encoding="utf-8"?>
<formControlPr xmlns="http://schemas.microsoft.com/office/spreadsheetml/2009/9/main" objectType="CheckBox" fmlaLink="$E$8" lockText="1" noThreeD="1"/>
</file>

<file path=xl/ctrlProps/ctrlProp196.xml><?xml version="1.0" encoding="utf-8"?>
<formControlPr xmlns="http://schemas.microsoft.com/office/spreadsheetml/2009/9/main" objectType="CheckBox" fmlaLink="$E$11" lockText="1" noThreeD="1"/>
</file>

<file path=xl/ctrlProps/ctrlProp197.xml><?xml version="1.0" encoding="utf-8"?>
<formControlPr xmlns="http://schemas.microsoft.com/office/spreadsheetml/2009/9/main" objectType="CheckBox" fmlaLink="$E$9" lockText="1" noThreeD="1"/>
</file>

<file path=xl/ctrlProps/ctrlProp198.xml><?xml version="1.0" encoding="utf-8"?>
<formControlPr xmlns="http://schemas.microsoft.com/office/spreadsheetml/2009/9/main" objectType="CheckBox" fmlaLink="$E$13" lockText="1" noThreeD="1"/>
</file>

<file path=xl/ctrlProps/ctrlProp199.xml><?xml version="1.0" encoding="utf-8"?>
<formControlPr xmlns="http://schemas.microsoft.com/office/spreadsheetml/2009/9/main" objectType="CheckBox" fmlaLink="$E$12" lockText="1" noThreeD="1"/>
</file>

<file path=xl/ctrlProps/ctrlProp2.xml><?xml version="1.0" encoding="utf-8"?>
<formControlPr xmlns="http://schemas.microsoft.com/office/spreadsheetml/2009/9/main" objectType="CheckBox" fmlaLink="$E$5" lockText="1" noThreeD="1"/>
</file>

<file path=xl/ctrlProps/ctrlProp20.xml><?xml version="1.0" encoding="utf-8"?>
<formControlPr xmlns="http://schemas.microsoft.com/office/spreadsheetml/2009/9/main" objectType="CheckBox" fmlaLink="$E$30" lockText="1" noThreeD="1"/>
</file>

<file path=xl/ctrlProps/ctrlProp200.xml><?xml version="1.0" encoding="utf-8"?>
<formControlPr xmlns="http://schemas.microsoft.com/office/spreadsheetml/2009/9/main" objectType="CheckBox" fmlaLink="$E$4" lockText="1" noThreeD="1"/>
</file>

<file path=xl/ctrlProps/ctrlProp201.xml><?xml version="1.0" encoding="utf-8"?>
<formControlPr xmlns="http://schemas.microsoft.com/office/spreadsheetml/2009/9/main" objectType="CheckBox" fmlaLink="$E$5" lockText="1" noThreeD="1"/>
</file>

<file path=xl/ctrlProps/ctrlProp202.xml><?xml version="1.0" encoding="utf-8"?>
<formControlPr xmlns="http://schemas.microsoft.com/office/spreadsheetml/2009/9/main" objectType="CheckBox" fmlaLink="$E$8" lockText="1" noThreeD="1"/>
</file>

<file path=xl/ctrlProps/ctrlProp203.xml><?xml version="1.0" encoding="utf-8"?>
<formControlPr xmlns="http://schemas.microsoft.com/office/spreadsheetml/2009/9/main" objectType="CheckBox" fmlaLink="$E$11" lockText="1" noThreeD="1"/>
</file>

<file path=xl/ctrlProps/ctrlProp204.xml><?xml version="1.0" encoding="utf-8"?>
<formControlPr xmlns="http://schemas.microsoft.com/office/spreadsheetml/2009/9/main" objectType="CheckBox" fmlaLink="$E$9" lockText="1" noThreeD="1"/>
</file>

<file path=xl/ctrlProps/ctrlProp205.xml><?xml version="1.0" encoding="utf-8"?>
<formControlPr xmlns="http://schemas.microsoft.com/office/spreadsheetml/2009/9/main" objectType="CheckBox" fmlaLink="$E$13" lockText="1" noThreeD="1"/>
</file>

<file path=xl/ctrlProps/ctrlProp206.xml><?xml version="1.0" encoding="utf-8"?>
<formControlPr xmlns="http://schemas.microsoft.com/office/spreadsheetml/2009/9/main" objectType="CheckBox" fmlaLink="$E$14" lockText="1" noThreeD="1"/>
</file>

<file path=xl/ctrlProps/ctrlProp207.xml><?xml version="1.0" encoding="utf-8"?>
<formControlPr xmlns="http://schemas.microsoft.com/office/spreadsheetml/2009/9/main" objectType="CheckBox" fmlaLink="$E$12" lockText="1" noThreeD="1"/>
</file>

<file path=xl/ctrlProps/ctrlProp208.xml><?xml version="1.0" encoding="utf-8"?>
<formControlPr xmlns="http://schemas.microsoft.com/office/spreadsheetml/2009/9/main" objectType="CheckBox" fmlaLink="$E$4" lockText="1" noThreeD="1"/>
</file>

<file path=xl/ctrlProps/ctrlProp209.xml><?xml version="1.0" encoding="utf-8"?>
<formControlPr xmlns="http://schemas.microsoft.com/office/spreadsheetml/2009/9/main" objectType="CheckBox" fmlaLink="$E$5" lockText="1" noThreeD="1"/>
</file>

<file path=xl/ctrlProps/ctrlProp21.xml><?xml version="1.0" encoding="utf-8"?>
<formControlPr xmlns="http://schemas.microsoft.com/office/spreadsheetml/2009/9/main" objectType="CheckBox" fmlaLink="$E$4" lockText="1" noThreeD="1"/>
</file>

<file path=xl/ctrlProps/ctrlProp210.xml><?xml version="1.0" encoding="utf-8"?>
<formControlPr xmlns="http://schemas.microsoft.com/office/spreadsheetml/2009/9/main" objectType="CheckBox" fmlaLink="$E$12" lockText="1" noThreeD="1"/>
</file>

<file path=xl/ctrlProps/ctrlProp211.xml><?xml version="1.0" encoding="utf-8"?>
<formControlPr xmlns="http://schemas.microsoft.com/office/spreadsheetml/2009/9/main" objectType="CheckBox" fmlaLink="$E$15" lockText="1" noThreeD="1"/>
</file>

<file path=xl/ctrlProps/ctrlProp212.xml><?xml version="1.0" encoding="utf-8"?>
<formControlPr xmlns="http://schemas.microsoft.com/office/spreadsheetml/2009/9/main" objectType="CheckBox" fmlaLink="$E$13" lockText="1" noThreeD="1"/>
</file>

<file path=xl/ctrlProps/ctrlProp213.xml><?xml version="1.0" encoding="utf-8"?>
<formControlPr xmlns="http://schemas.microsoft.com/office/spreadsheetml/2009/9/main" objectType="CheckBox" fmlaLink="$E$17" lockText="1" noThreeD="1"/>
</file>

<file path=xl/ctrlProps/ctrlProp214.xml><?xml version="1.0" encoding="utf-8"?>
<formControlPr xmlns="http://schemas.microsoft.com/office/spreadsheetml/2009/9/main" objectType="CheckBox" fmlaLink="$E$18" lockText="1" noThreeD="1"/>
</file>

<file path=xl/ctrlProps/ctrlProp215.xml><?xml version="1.0" encoding="utf-8"?>
<formControlPr xmlns="http://schemas.microsoft.com/office/spreadsheetml/2009/9/main" objectType="CheckBox" fmlaLink="$E$8" lockText="1" noThreeD="1"/>
</file>

<file path=xl/ctrlProps/ctrlProp216.xml><?xml version="1.0" encoding="utf-8"?>
<formControlPr xmlns="http://schemas.microsoft.com/office/spreadsheetml/2009/9/main" objectType="CheckBox" fmlaLink="$E$9" lockText="1" noThreeD="1"/>
</file>

<file path=xl/ctrlProps/ctrlProp217.xml><?xml version="1.0" encoding="utf-8"?>
<formControlPr xmlns="http://schemas.microsoft.com/office/spreadsheetml/2009/9/main" objectType="CheckBox" fmlaLink="$E$19" lockText="1" noThreeD="1"/>
</file>

<file path=xl/ctrlProps/ctrlProp218.xml><?xml version="1.0" encoding="utf-8"?>
<formControlPr xmlns="http://schemas.microsoft.com/office/spreadsheetml/2009/9/main" objectType="CheckBox" fmlaLink="$E$16" lockText="1" noThreeD="1"/>
</file>

<file path=xl/ctrlProps/ctrlProp219.xml><?xml version="1.0" encoding="utf-8"?>
<formControlPr xmlns="http://schemas.microsoft.com/office/spreadsheetml/2009/9/main" objectType="CheckBox" fmlaLink="$E$4" lockText="1" noThreeD="1"/>
</file>

<file path=xl/ctrlProps/ctrlProp22.xml><?xml version="1.0" encoding="utf-8"?>
<formControlPr xmlns="http://schemas.microsoft.com/office/spreadsheetml/2009/9/main" objectType="CheckBox" fmlaLink="$E$5" lockText="1" noThreeD="1"/>
</file>

<file path=xl/ctrlProps/ctrlProp220.xml><?xml version="1.0" encoding="utf-8"?>
<formControlPr xmlns="http://schemas.microsoft.com/office/spreadsheetml/2009/9/main" objectType="CheckBox" fmlaLink="$E$5" lockText="1" noThreeD="1"/>
</file>

<file path=xl/ctrlProps/ctrlProp221.xml><?xml version="1.0" encoding="utf-8"?>
<formControlPr xmlns="http://schemas.microsoft.com/office/spreadsheetml/2009/9/main" objectType="CheckBox" fmlaLink="$E$9" lockText="1" noThreeD="1"/>
</file>

<file path=xl/ctrlProps/ctrlProp222.xml><?xml version="1.0" encoding="utf-8"?>
<formControlPr xmlns="http://schemas.microsoft.com/office/spreadsheetml/2009/9/main" objectType="CheckBox" fmlaLink="$E$12" lockText="1" noThreeD="1"/>
</file>

<file path=xl/ctrlProps/ctrlProp223.xml><?xml version="1.0" encoding="utf-8"?>
<formControlPr xmlns="http://schemas.microsoft.com/office/spreadsheetml/2009/9/main" objectType="CheckBox" fmlaLink="$E$13" lockText="1" noThreeD="1"/>
</file>

<file path=xl/ctrlProps/ctrlProp224.xml><?xml version="1.0" encoding="utf-8"?>
<formControlPr xmlns="http://schemas.microsoft.com/office/spreadsheetml/2009/9/main" objectType="CheckBox" fmlaLink="$E$14" lockText="1" noThreeD="1"/>
</file>

<file path=xl/ctrlProps/ctrlProp225.xml><?xml version="1.0" encoding="utf-8"?>
<formControlPr xmlns="http://schemas.microsoft.com/office/spreadsheetml/2009/9/main" objectType="CheckBox" fmlaLink="$E$15" lockText="1" noThreeD="1"/>
</file>

<file path=xl/ctrlProps/ctrlProp226.xml><?xml version="1.0" encoding="utf-8"?>
<formControlPr xmlns="http://schemas.microsoft.com/office/spreadsheetml/2009/9/main" objectType="CheckBox" fmlaLink="$E$16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20" lockText="1" noThreeD="1"/>
</file>

<file path=xl/ctrlProps/ctrlProp229.xml><?xml version="1.0" encoding="utf-8"?>
<formControlPr xmlns="http://schemas.microsoft.com/office/spreadsheetml/2009/9/main" objectType="CheckBox" fmlaLink="$E$21" lockText="1" noThreeD="1"/>
</file>

<file path=xl/ctrlProps/ctrlProp23.xml><?xml version="1.0" encoding="utf-8"?>
<formControlPr xmlns="http://schemas.microsoft.com/office/spreadsheetml/2009/9/main" objectType="CheckBox" fmlaLink="$E$9" lockText="1" noThreeD="1"/>
</file>

<file path=xl/ctrlProps/ctrlProp230.xml><?xml version="1.0" encoding="utf-8"?>
<formControlPr xmlns="http://schemas.microsoft.com/office/spreadsheetml/2009/9/main" objectType="CheckBox" fmlaLink="$E$6" lockText="1" noThreeD="1"/>
</file>

<file path=xl/ctrlProps/ctrlProp231.xml><?xml version="1.0" encoding="utf-8"?>
<formControlPr xmlns="http://schemas.microsoft.com/office/spreadsheetml/2009/9/main" objectType="CheckBox" fmlaLink="$E$7" lockText="1" noThreeD="1"/>
</file>

<file path=xl/ctrlProps/ctrlProp232.xml><?xml version="1.0" encoding="utf-8"?>
<formControlPr xmlns="http://schemas.microsoft.com/office/spreadsheetml/2009/9/main" objectType="CheckBox" fmlaLink="$E$8" lockText="1" noThreeD="1"/>
</file>

<file path=xl/ctrlProps/ctrlProp233.xml><?xml version="1.0" encoding="utf-8"?>
<formControlPr xmlns="http://schemas.microsoft.com/office/spreadsheetml/2009/9/main" objectType="CheckBox" fmlaLink="$E$23" lockText="1" noThreeD="1"/>
</file>

<file path=xl/ctrlProps/ctrlProp234.xml><?xml version="1.0" encoding="utf-8"?>
<formControlPr xmlns="http://schemas.microsoft.com/office/spreadsheetml/2009/9/main" objectType="CheckBox" fmlaLink="$E$24" lockText="1" noThreeD="1"/>
</file>

<file path=xl/ctrlProps/ctrlProp235.xml><?xml version="1.0" encoding="utf-8"?>
<formControlPr xmlns="http://schemas.microsoft.com/office/spreadsheetml/2009/9/main" objectType="CheckBox" fmlaLink="$E$18" lockText="1" noThreeD="1"/>
</file>

<file path=xl/ctrlProps/ctrlProp236.xml><?xml version="1.0" encoding="utf-8"?>
<formControlPr xmlns="http://schemas.microsoft.com/office/spreadsheetml/2009/9/main" objectType="CheckBox" fmlaLink="$E$26" lockText="1" noThreeD="1"/>
</file>

<file path=xl/ctrlProps/ctrlProp237.xml><?xml version="1.0" encoding="utf-8"?>
<formControlPr xmlns="http://schemas.microsoft.com/office/spreadsheetml/2009/9/main" objectType="CheckBox" fmlaLink="$E$25" lockText="1" noThreeD="1"/>
</file>

<file path=xl/ctrlProps/ctrlProp238.xml><?xml version="1.0" encoding="utf-8"?>
<formControlPr xmlns="http://schemas.microsoft.com/office/spreadsheetml/2009/9/main" objectType="CheckBox" fmlaLink="$E$4" lockText="1" noThreeD="1"/>
</file>

<file path=xl/ctrlProps/ctrlProp239.xml><?xml version="1.0" encoding="utf-8"?>
<formControlPr xmlns="http://schemas.microsoft.com/office/spreadsheetml/2009/9/main" objectType="CheckBox" fmlaLink="$E$5" lockText="1" noThreeD="1"/>
</file>

<file path=xl/ctrlProps/ctrlProp24.xml><?xml version="1.0" encoding="utf-8"?>
<formControlPr xmlns="http://schemas.microsoft.com/office/spreadsheetml/2009/9/main" objectType="CheckBox" fmlaLink="$E$22" lockText="1" noThreeD="1"/>
</file>

<file path=xl/ctrlProps/ctrlProp240.xml><?xml version="1.0" encoding="utf-8"?>
<formControlPr xmlns="http://schemas.microsoft.com/office/spreadsheetml/2009/9/main" objectType="CheckBox" fmlaLink="$E$9" lockText="1" noThreeD="1"/>
</file>

<file path=xl/ctrlProps/ctrlProp241.xml><?xml version="1.0" encoding="utf-8"?>
<formControlPr xmlns="http://schemas.microsoft.com/office/spreadsheetml/2009/9/main" objectType="CheckBox" fmlaLink="$E$12" lockText="1" noThreeD="1"/>
</file>

<file path=xl/ctrlProps/ctrlProp242.xml><?xml version="1.0" encoding="utf-8"?>
<formControlPr xmlns="http://schemas.microsoft.com/office/spreadsheetml/2009/9/main" objectType="CheckBox" fmlaLink="$E$13" lockText="1" noThreeD="1"/>
</file>

<file path=xl/ctrlProps/ctrlProp243.xml><?xml version="1.0" encoding="utf-8"?>
<formControlPr xmlns="http://schemas.microsoft.com/office/spreadsheetml/2009/9/main" objectType="CheckBox" fmlaLink="$E$14" lockText="1" noThreeD="1"/>
</file>

<file path=xl/ctrlProps/ctrlProp244.xml><?xml version="1.0" encoding="utf-8"?>
<formControlPr xmlns="http://schemas.microsoft.com/office/spreadsheetml/2009/9/main" objectType="CheckBox" fmlaLink="$E$15" lockText="1" noThreeD="1"/>
</file>

<file path=xl/ctrlProps/ctrlProp245.xml><?xml version="1.0" encoding="utf-8"?>
<formControlPr xmlns="http://schemas.microsoft.com/office/spreadsheetml/2009/9/main" objectType="CheckBox" fmlaLink="$E$16" lockText="1" noThreeD="1"/>
</file>

<file path=xl/ctrlProps/ctrlProp246.xml><?xml version="1.0" encoding="utf-8"?>
<formControlPr xmlns="http://schemas.microsoft.com/office/spreadsheetml/2009/9/main" objectType="CheckBox" fmlaLink="$E$17" lockText="1" noThreeD="1"/>
</file>

<file path=xl/ctrlProps/ctrlProp247.xml><?xml version="1.0" encoding="utf-8"?>
<formControlPr xmlns="http://schemas.microsoft.com/office/spreadsheetml/2009/9/main" objectType="CheckBox" fmlaLink="$E$20" lockText="1" noThreeD="1"/>
</file>

<file path=xl/ctrlProps/ctrlProp248.xml><?xml version="1.0" encoding="utf-8"?>
<formControlPr xmlns="http://schemas.microsoft.com/office/spreadsheetml/2009/9/main" objectType="CheckBox" fmlaLink="$E$21" lockText="1" noThreeD="1"/>
</file>

<file path=xl/ctrlProps/ctrlProp249.xml><?xml version="1.0" encoding="utf-8"?>
<formControlPr xmlns="http://schemas.microsoft.com/office/spreadsheetml/2009/9/main" objectType="CheckBox" fmlaLink="$E$6" lockText="1" noThreeD="1"/>
</file>

<file path=xl/ctrlProps/ctrlProp25.xml><?xml version="1.0" encoding="utf-8"?>
<formControlPr xmlns="http://schemas.microsoft.com/office/spreadsheetml/2009/9/main" objectType="CheckBox" fmlaLink="$E$23" lockText="1" noThreeD="1"/>
</file>

<file path=xl/ctrlProps/ctrlProp250.xml><?xml version="1.0" encoding="utf-8"?>
<formControlPr xmlns="http://schemas.microsoft.com/office/spreadsheetml/2009/9/main" objectType="CheckBox" fmlaLink="$E$7" lockText="1" noThreeD="1"/>
</file>

<file path=xl/ctrlProps/ctrlProp251.xml><?xml version="1.0" encoding="utf-8"?>
<formControlPr xmlns="http://schemas.microsoft.com/office/spreadsheetml/2009/9/main" objectType="CheckBox" fmlaLink="$E$8" lockText="1" noThreeD="1"/>
</file>

<file path=xl/ctrlProps/ctrlProp252.xml><?xml version="1.0" encoding="utf-8"?>
<formControlPr xmlns="http://schemas.microsoft.com/office/spreadsheetml/2009/9/main" objectType="CheckBox" fmlaLink="$E$23" lockText="1" noThreeD="1"/>
</file>

<file path=xl/ctrlProps/ctrlProp253.xml><?xml version="1.0" encoding="utf-8"?>
<formControlPr xmlns="http://schemas.microsoft.com/office/spreadsheetml/2009/9/main" objectType="CheckBox" fmlaLink="$E$24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25" lockText="1" noThreeD="1"/>
</file>

<file path=xl/ctrlProps/ctrlProp256.xml><?xml version="1.0" encoding="utf-8"?>
<formControlPr xmlns="http://schemas.microsoft.com/office/spreadsheetml/2009/9/main" objectType="CheckBox" fmlaLink="$E$27" lockText="1" noThreeD="1"/>
</file>

<file path=xl/ctrlProps/ctrlProp257.xml><?xml version="1.0" encoding="utf-8"?>
<formControlPr xmlns="http://schemas.microsoft.com/office/spreadsheetml/2009/9/main" objectType="CheckBox" fmlaLink="$E$26" lockText="1" noThreeD="1"/>
</file>

<file path=xl/ctrlProps/ctrlProp258.xml><?xml version="1.0" encoding="utf-8"?>
<formControlPr xmlns="http://schemas.microsoft.com/office/spreadsheetml/2009/9/main" objectType="CheckBox" fmlaLink="$E$4" lockText="1" noThreeD="1"/>
</file>

<file path=xl/ctrlProps/ctrlProp259.xml><?xml version="1.0" encoding="utf-8"?>
<formControlPr xmlns="http://schemas.microsoft.com/office/spreadsheetml/2009/9/main" objectType="CheckBox" fmlaLink="$E$5" lockText="1" noThreeD="1"/>
</file>

<file path=xl/ctrlProps/ctrlProp26.xml><?xml version="1.0" encoding="utf-8"?>
<formControlPr xmlns="http://schemas.microsoft.com/office/spreadsheetml/2009/9/main" objectType="CheckBox" fmlaLink="$E$24" lockText="1" noThreeD="1"/>
</file>

<file path=xl/ctrlProps/ctrlProp260.xml><?xml version="1.0" encoding="utf-8"?>
<formControlPr xmlns="http://schemas.microsoft.com/office/spreadsheetml/2009/9/main" objectType="CheckBox" fmlaLink="$E$9" lockText="1" noThreeD="1"/>
</file>

<file path=xl/ctrlProps/ctrlProp261.xml><?xml version="1.0" encoding="utf-8"?>
<formControlPr xmlns="http://schemas.microsoft.com/office/spreadsheetml/2009/9/main" objectType="CheckBox" fmlaLink="$E$16" lockText="1" noThreeD="1"/>
</file>

<file path=xl/ctrlProps/ctrlProp262.xml><?xml version="1.0" encoding="utf-8"?>
<formControlPr xmlns="http://schemas.microsoft.com/office/spreadsheetml/2009/9/main" objectType="CheckBox" fmlaLink="$E$17" lockText="1" noThreeD="1"/>
</file>

<file path=xl/ctrlProps/ctrlProp263.xml><?xml version="1.0" encoding="utf-8"?>
<formControlPr xmlns="http://schemas.microsoft.com/office/spreadsheetml/2009/9/main" objectType="CheckBox" fmlaLink="$E$18" lockText="1" noThreeD="1"/>
</file>

<file path=xl/ctrlProps/ctrlProp264.xml><?xml version="1.0" encoding="utf-8"?>
<formControlPr xmlns="http://schemas.microsoft.com/office/spreadsheetml/2009/9/main" objectType="CheckBox" fmlaLink="$E$19" lockText="1" noThreeD="1"/>
</file>

<file path=xl/ctrlProps/ctrlProp265.xml><?xml version="1.0" encoding="utf-8"?>
<formControlPr xmlns="http://schemas.microsoft.com/office/spreadsheetml/2009/9/main" objectType="CheckBox" fmlaLink="$E$20" lockText="1" noThreeD="1"/>
</file>

<file path=xl/ctrlProps/ctrlProp266.xml><?xml version="1.0" encoding="utf-8"?>
<formControlPr xmlns="http://schemas.microsoft.com/office/spreadsheetml/2009/9/main" objectType="CheckBox" fmlaLink="$E$21" lockText="1" noThreeD="1"/>
</file>

<file path=xl/ctrlProps/ctrlProp267.xml><?xml version="1.0" encoding="utf-8"?>
<formControlPr xmlns="http://schemas.microsoft.com/office/spreadsheetml/2009/9/main" objectType="CheckBox" fmlaLink="$E$24" lockText="1" noThreeD="1"/>
</file>

<file path=xl/ctrlProps/ctrlProp268.xml><?xml version="1.0" encoding="utf-8"?>
<formControlPr xmlns="http://schemas.microsoft.com/office/spreadsheetml/2009/9/main" objectType="CheckBox" fmlaLink="$E$25" lockText="1" noThreeD="1"/>
</file>

<file path=xl/ctrlProps/ctrlProp269.xml><?xml version="1.0" encoding="utf-8"?>
<formControlPr xmlns="http://schemas.microsoft.com/office/spreadsheetml/2009/9/main" objectType="CheckBox" fmlaLink="$E$6" lockText="1" noThreeD="1"/>
</file>

<file path=xl/ctrlProps/ctrlProp27.xml><?xml version="1.0" encoding="utf-8"?>
<formControlPr xmlns="http://schemas.microsoft.com/office/spreadsheetml/2009/9/main" objectType="CheckBox" fmlaLink="$E$25" lockText="1" noThreeD="1"/>
</file>

<file path=xl/ctrlProps/ctrlProp270.xml><?xml version="1.0" encoding="utf-8"?>
<formControlPr xmlns="http://schemas.microsoft.com/office/spreadsheetml/2009/9/main" objectType="CheckBox" fmlaLink="$E$7" lockText="1" noThreeD="1"/>
</file>

<file path=xl/ctrlProps/ctrlProp271.xml><?xml version="1.0" encoding="utf-8"?>
<formControlPr xmlns="http://schemas.microsoft.com/office/spreadsheetml/2009/9/main" objectType="CheckBox" fmlaLink="$E$8" lockText="1" noThreeD="1"/>
</file>

<file path=xl/ctrlProps/ctrlProp272.xml><?xml version="1.0" encoding="utf-8"?>
<formControlPr xmlns="http://schemas.microsoft.com/office/spreadsheetml/2009/9/main" objectType="CheckBox" fmlaLink="$E$27" lockText="1" noThreeD="1"/>
</file>

<file path=xl/ctrlProps/ctrlProp273.xml><?xml version="1.0" encoding="utf-8"?>
<formControlPr xmlns="http://schemas.microsoft.com/office/spreadsheetml/2009/9/main" objectType="CheckBox" fmlaLink="$E$28" lockText="1" noThreeD="1"/>
</file>

<file path=xl/ctrlProps/ctrlProp274.xml><?xml version="1.0" encoding="utf-8"?>
<formControlPr xmlns="http://schemas.microsoft.com/office/spreadsheetml/2009/9/main" objectType="CheckBox" fmlaLink="$E$22" lockText="1" noThreeD="1"/>
</file>

<file path=xl/ctrlProps/ctrlProp275.xml><?xml version="1.0" encoding="utf-8"?>
<formControlPr xmlns="http://schemas.microsoft.com/office/spreadsheetml/2009/9/main" objectType="CheckBox" fmlaLink="$E$29" lockText="1" noThreeD="1"/>
</file>

<file path=xl/ctrlProps/ctrlProp276.xml><?xml version="1.0" encoding="utf-8"?>
<formControlPr xmlns="http://schemas.microsoft.com/office/spreadsheetml/2009/9/main" objectType="CheckBox" fmlaLink="$E$30" lockText="1" noThreeD="1"/>
</file>

<file path=xl/ctrlProps/ctrlProp277.xml><?xml version="1.0" encoding="utf-8"?>
<formControlPr xmlns="http://schemas.microsoft.com/office/spreadsheetml/2009/9/main" objectType="CheckBox" fmlaLink="$E$12" lockText="1" noThreeD="1"/>
</file>

<file path=xl/ctrlProps/ctrlProp278.xml><?xml version="1.0" encoding="utf-8"?>
<formControlPr xmlns="http://schemas.microsoft.com/office/spreadsheetml/2009/9/main" objectType="CheckBox" fmlaLink="$E$13" lockText="1" noThreeD="1"/>
</file>

<file path=xl/ctrlProps/ctrlProp279.xml><?xml version="1.0" encoding="utf-8"?>
<formControlPr xmlns="http://schemas.microsoft.com/office/spreadsheetml/2009/9/main" objectType="CheckBox" fmlaLink="$E$32" lockText="1" noThreeD="1"/>
</file>

<file path=xl/ctrlProps/ctrlProp28.xml><?xml version="1.0" encoding="utf-8"?>
<formControlPr xmlns="http://schemas.microsoft.com/office/spreadsheetml/2009/9/main" objectType="CheckBox" fmlaLink="$E$26" lockText="1" noThreeD="1"/>
</file>

<file path=xl/ctrlProps/ctrlProp280.xml><?xml version="1.0" encoding="utf-8"?>
<formControlPr xmlns="http://schemas.microsoft.com/office/spreadsheetml/2009/9/main" objectType="CheckBox" fmlaLink="$E$31" lockText="1" noThreeD="1"/>
</file>

<file path=xl/ctrlProps/ctrlProp281.xml><?xml version="1.0" encoding="utf-8"?>
<formControlPr xmlns="http://schemas.microsoft.com/office/spreadsheetml/2009/9/main" objectType="CheckBox" fmlaLink="$E$4" lockText="1" noThreeD="1"/>
</file>

<file path=xl/ctrlProps/ctrlProp282.xml><?xml version="1.0" encoding="utf-8"?>
<formControlPr xmlns="http://schemas.microsoft.com/office/spreadsheetml/2009/9/main" objectType="CheckBox" fmlaLink="$E$5" lockText="1" noThreeD="1"/>
</file>

<file path=xl/ctrlProps/ctrlProp283.xml><?xml version="1.0" encoding="utf-8"?>
<formControlPr xmlns="http://schemas.microsoft.com/office/spreadsheetml/2009/9/main" objectType="CheckBox" fmlaLink="$E$9" lockText="1" noThreeD="1"/>
</file>

<file path=xl/ctrlProps/ctrlProp284.xml><?xml version="1.0" encoding="utf-8"?>
<formControlPr xmlns="http://schemas.microsoft.com/office/spreadsheetml/2009/9/main" objectType="CheckBox" fmlaLink="$E$17" lockText="1" noThreeD="1"/>
</file>

<file path=xl/ctrlProps/ctrlProp285.xml><?xml version="1.0" encoding="utf-8"?>
<formControlPr xmlns="http://schemas.microsoft.com/office/spreadsheetml/2009/9/main" objectType="CheckBox" fmlaLink="$E$18" lockText="1" noThreeD="1"/>
</file>

<file path=xl/ctrlProps/ctrlProp286.xml><?xml version="1.0" encoding="utf-8"?>
<formControlPr xmlns="http://schemas.microsoft.com/office/spreadsheetml/2009/9/main" objectType="CheckBox" fmlaLink="$E$19" lockText="1" noThreeD="1"/>
</file>

<file path=xl/ctrlProps/ctrlProp287.xml><?xml version="1.0" encoding="utf-8"?>
<formControlPr xmlns="http://schemas.microsoft.com/office/spreadsheetml/2009/9/main" objectType="CheckBox" fmlaLink="$E$20" lockText="1" noThreeD="1"/>
</file>

<file path=xl/ctrlProps/ctrlProp288.xml><?xml version="1.0" encoding="utf-8"?>
<formControlPr xmlns="http://schemas.microsoft.com/office/spreadsheetml/2009/9/main" objectType="CheckBox" fmlaLink="$E$21" lockText="1" noThreeD="1"/>
</file>

<file path=xl/ctrlProps/ctrlProp289.xml><?xml version="1.0" encoding="utf-8"?>
<formControlPr xmlns="http://schemas.microsoft.com/office/spreadsheetml/2009/9/main" objectType="CheckBox" fmlaLink="$E$22" lockText="1" noThreeD="1"/>
</file>

<file path=xl/ctrlProps/ctrlProp29.xml><?xml version="1.0" encoding="utf-8"?>
<formControlPr xmlns="http://schemas.microsoft.com/office/spreadsheetml/2009/9/main" objectType="CheckBox" fmlaLink="$E$27" lockText="1" noThreeD="1"/>
</file>

<file path=xl/ctrlProps/ctrlProp290.xml><?xml version="1.0" encoding="utf-8"?>
<formControlPr xmlns="http://schemas.microsoft.com/office/spreadsheetml/2009/9/main" objectType="CheckBox" fmlaLink="$E$25" lockText="1" noThreeD="1"/>
</file>

<file path=xl/ctrlProps/ctrlProp291.xml><?xml version="1.0" encoding="utf-8"?>
<formControlPr xmlns="http://schemas.microsoft.com/office/spreadsheetml/2009/9/main" objectType="CheckBox" fmlaLink="$E$26" lockText="1" noThreeD="1"/>
</file>

<file path=xl/ctrlProps/ctrlProp292.xml><?xml version="1.0" encoding="utf-8"?>
<formControlPr xmlns="http://schemas.microsoft.com/office/spreadsheetml/2009/9/main" objectType="CheckBox" fmlaLink="$E$6" lockText="1" noThreeD="1"/>
</file>

<file path=xl/ctrlProps/ctrlProp293.xml><?xml version="1.0" encoding="utf-8"?>
<formControlPr xmlns="http://schemas.microsoft.com/office/spreadsheetml/2009/9/main" objectType="CheckBox" fmlaLink="$E$7" lockText="1" noThreeD="1"/>
</file>

<file path=xl/ctrlProps/ctrlProp294.xml><?xml version="1.0" encoding="utf-8"?>
<formControlPr xmlns="http://schemas.microsoft.com/office/spreadsheetml/2009/9/main" objectType="CheckBox" fmlaLink="$E$8" lockText="1" noThreeD="1"/>
</file>

<file path=xl/ctrlProps/ctrlProp295.xml><?xml version="1.0" encoding="utf-8"?>
<formControlPr xmlns="http://schemas.microsoft.com/office/spreadsheetml/2009/9/main" objectType="CheckBox" fmlaLink="$E$28" lockText="1" noThreeD="1"/>
</file>

<file path=xl/ctrlProps/ctrlProp296.xml><?xml version="1.0" encoding="utf-8"?>
<formControlPr xmlns="http://schemas.microsoft.com/office/spreadsheetml/2009/9/main" objectType="CheckBox" fmlaLink="$E$29" lockText="1" noThreeD="1"/>
</file>

<file path=xl/ctrlProps/ctrlProp297.xml><?xml version="1.0" encoding="utf-8"?>
<formControlPr xmlns="http://schemas.microsoft.com/office/spreadsheetml/2009/9/main" objectType="CheckBox" fmlaLink="$E$23" lockText="1" noThreeD="1"/>
</file>

<file path=xl/ctrlProps/ctrlProp298.xml><?xml version="1.0" encoding="utf-8"?>
<formControlPr xmlns="http://schemas.microsoft.com/office/spreadsheetml/2009/9/main" objectType="CheckBox" fmlaLink="$E$11" lockText="1" noThreeD="1"/>
</file>

<file path=xl/ctrlProps/ctrlProp299.xml><?xml version="1.0" encoding="utf-8"?>
<formControlPr xmlns="http://schemas.microsoft.com/office/spreadsheetml/2009/9/main" objectType="CheckBox" fmlaLink="$E$13" lockText="1" noThreeD="1"/>
</file>

<file path=xl/ctrlProps/ctrlProp3.xml><?xml version="1.0" encoding="utf-8"?>
<formControlPr xmlns="http://schemas.microsoft.com/office/spreadsheetml/2009/9/main" objectType="CheckBox" fmlaLink="$E$9" lockText="1" noThreeD="1"/>
</file>

<file path=xl/ctrlProps/ctrlProp30.xml><?xml version="1.0" encoding="utf-8"?>
<formControlPr xmlns="http://schemas.microsoft.com/office/spreadsheetml/2009/9/main" objectType="CheckBox" fmlaLink="$E$30" lockText="1" noThreeD="1"/>
</file>

<file path=xl/ctrlProps/ctrlProp300.xml><?xml version="1.0" encoding="utf-8"?>
<formControlPr xmlns="http://schemas.microsoft.com/office/spreadsheetml/2009/9/main" objectType="CheckBox" fmlaLink="$E$31" lockText="1" noThreeD="1"/>
</file>

<file path=xl/ctrlProps/ctrlProp301.xml><?xml version="1.0" encoding="utf-8"?>
<formControlPr xmlns="http://schemas.microsoft.com/office/spreadsheetml/2009/9/main" objectType="CheckBox" fmlaLink="$E$30" lockText="1" noThreeD="1"/>
</file>

<file path=xl/ctrlProps/ctrlProp302.xml><?xml version="1.0" encoding="utf-8"?>
<formControlPr xmlns="http://schemas.microsoft.com/office/spreadsheetml/2009/9/main" objectType="CheckBox" fmlaLink="$E$4" lockText="1" noThreeD="1"/>
</file>

<file path=xl/ctrlProps/ctrlProp303.xml><?xml version="1.0" encoding="utf-8"?>
<formControlPr xmlns="http://schemas.microsoft.com/office/spreadsheetml/2009/9/main" objectType="CheckBox" fmlaLink="$E$5" lockText="1" noThreeD="1"/>
</file>

<file path=xl/ctrlProps/ctrlProp304.xml><?xml version="1.0" encoding="utf-8"?>
<formControlPr xmlns="http://schemas.microsoft.com/office/spreadsheetml/2009/9/main" objectType="CheckBox" fmlaLink="$E$9" lockText="1" noThreeD="1"/>
</file>

<file path=xl/ctrlProps/ctrlProp305.xml><?xml version="1.0" encoding="utf-8"?>
<formControlPr xmlns="http://schemas.microsoft.com/office/spreadsheetml/2009/9/main" objectType="CheckBox" fmlaLink="$E$17" lockText="1" noThreeD="1"/>
</file>

<file path=xl/ctrlProps/ctrlProp306.xml><?xml version="1.0" encoding="utf-8"?>
<formControlPr xmlns="http://schemas.microsoft.com/office/spreadsheetml/2009/9/main" objectType="CheckBox" fmlaLink="$E$18" lockText="1" noThreeD="1"/>
</file>

<file path=xl/ctrlProps/ctrlProp307.xml><?xml version="1.0" encoding="utf-8"?>
<formControlPr xmlns="http://schemas.microsoft.com/office/spreadsheetml/2009/9/main" objectType="CheckBox" fmlaLink="$E$19" lockText="1" noThreeD="1"/>
</file>

<file path=xl/ctrlProps/ctrlProp308.xml><?xml version="1.0" encoding="utf-8"?>
<formControlPr xmlns="http://schemas.microsoft.com/office/spreadsheetml/2009/9/main" objectType="CheckBox" fmlaLink="$E$20" lockText="1" noThreeD="1"/>
</file>

<file path=xl/ctrlProps/ctrlProp309.xml><?xml version="1.0" encoding="utf-8"?>
<formControlPr xmlns="http://schemas.microsoft.com/office/spreadsheetml/2009/9/main" objectType="CheckBox" fmlaLink="$E$21" lockText="1" noThreeD="1"/>
</file>

<file path=xl/ctrlProps/ctrlProp31.xml><?xml version="1.0" encoding="utf-8"?>
<formControlPr xmlns="http://schemas.microsoft.com/office/spreadsheetml/2009/9/main" objectType="CheckBox" fmlaLink="$E$31" lockText="1" noThreeD="1"/>
</file>

<file path=xl/ctrlProps/ctrlProp310.xml><?xml version="1.0" encoding="utf-8"?>
<formControlPr xmlns="http://schemas.microsoft.com/office/spreadsheetml/2009/9/main" objectType="CheckBox" fmlaLink="$E$22" lockText="1" noThreeD="1"/>
</file>

<file path=xl/ctrlProps/ctrlProp311.xml><?xml version="1.0" encoding="utf-8"?>
<formControlPr xmlns="http://schemas.microsoft.com/office/spreadsheetml/2009/9/main" objectType="CheckBox" fmlaLink="$E$25" lockText="1" noThreeD="1"/>
</file>

<file path=xl/ctrlProps/ctrlProp312.xml><?xml version="1.0" encoding="utf-8"?>
<formControlPr xmlns="http://schemas.microsoft.com/office/spreadsheetml/2009/9/main" objectType="CheckBox" fmlaLink="$E$26" lockText="1" noThreeD="1"/>
</file>

<file path=xl/ctrlProps/ctrlProp313.xml><?xml version="1.0" encoding="utf-8"?>
<formControlPr xmlns="http://schemas.microsoft.com/office/spreadsheetml/2009/9/main" objectType="CheckBox" fmlaLink="$E$6" lockText="1" noThreeD="1"/>
</file>

<file path=xl/ctrlProps/ctrlProp314.xml><?xml version="1.0" encoding="utf-8"?>
<formControlPr xmlns="http://schemas.microsoft.com/office/spreadsheetml/2009/9/main" objectType="CheckBox" fmlaLink="$E$7" lockText="1" noThreeD="1"/>
</file>

<file path=xl/ctrlProps/ctrlProp315.xml><?xml version="1.0" encoding="utf-8"?>
<formControlPr xmlns="http://schemas.microsoft.com/office/spreadsheetml/2009/9/main" objectType="CheckBox" fmlaLink="$E$8" lockText="1" noThreeD="1"/>
</file>

<file path=xl/ctrlProps/ctrlProp316.xml><?xml version="1.0" encoding="utf-8"?>
<formControlPr xmlns="http://schemas.microsoft.com/office/spreadsheetml/2009/9/main" objectType="CheckBox" fmlaLink="$E$28" lockText="1" noThreeD="1"/>
</file>

<file path=xl/ctrlProps/ctrlProp317.xml><?xml version="1.0" encoding="utf-8"?>
<formControlPr xmlns="http://schemas.microsoft.com/office/spreadsheetml/2009/9/main" objectType="CheckBox" fmlaLink="$E$29" lockText="1" noThreeD="1"/>
</file>

<file path=xl/ctrlProps/ctrlProp318.xml><?xml version="1.0" encoding="utf-8"?>
<formControlPr xmlns="http://schemas.microsoft.com/office/spreadsheetml/2009/9/main" objectType="CheckBox" fmlaLink="$E$23" lockText="1" noThreeD="1"/>
</file>

<file path=xl/ctrlProps/ctrlProp319.xml><?xml version="1.0" encoding="utf-8"?>
<formControlPr xmlns="http://schemas.microsoft.com/office/spreadsheetml/2009/9/main" objectType="CheckBox" fmlaLink="$E$11" lockText="1" noThreeD="1"/>
</file>

<file path=xl/ctrlProps/ctrlProp32.xml><?xml version="1.0" encoding="utf-8"?>
<formControlPr xmlns="http://schemas.microsoft.com/office/spreadsheetml/2009/9/main" objectType="CheckBox" fmlaLink="$E$6" lockText="1" noThreeD="1"/>
</file>

<file path=xl/ctrlProps/ctrlProp320.xml><?xml version="1.0" encoding="utf-8"?>
<formControlPr xmlns="http://schemas.microsoft.com/office/spreadsheetml/2009/9/main" objectType="CheckBox" fmlaLink="$E$30" lockText="1" noThreeD="1"/>
</file>

<file path=xl/ctrlProps/ctrlProp321.xml><?xml version="1.0" encoding="utf-8"?>
<formControlPr xmlns="http://schemas.microsoft.com/office/spreadsheetml/2009/9/main" objectType="CheckBox" fmlaLink="$E$13" lockText="1" noThreeD="1"/>
</file>

<file path=xl/ctrlProps/ctrlProp322.xml><?xml version="1.0" encoding="utf-8"?>
<formControlPr xmlns="http://schemas.microsoft.com/office/spreadsheetml/2009/9/main" objectType="CheckBox" fmlaLink="$E$32" lockText="1" noThreeD="1"/>
</file>

<file path=xl/ctrlProps/ctrlProp323.xml><?xml version="1.0" encoding="utf-8"?>
<formControlPr xmlns="http://schemas.microsoft.com/office/spreadsheetml/2009/9/main" objectType="CheckBox" fmlaLink="$E$31" lockText="1" noThreeD="1"/>
</file>

<file path=xl/ctrlProps/ctrlProp324.xml><?xml version="1.0" encoding="utf-8"?>
<formControlPr xmlns="http://schemas.microsoft.com/office/spreadsheetml/2009/9/main" objectType="CheckBox" fmlaLink="$E$4" lockText="1" noThreeD="1"/>
</file>

<file path=xl/ctrlProps/ctrlProp325.xml><?xml version="1.0" encoding="utf-8"?>
<formControlPr xmlns="http://schemas.microsoft.com/office/spreadsheetml/2009/9/main" objectType="CheckBox" fmlaLink="$E$5" lockText="1" noThreeD="1"/>
</file>

<file path=xl/ctrlProps/ctrlProp326.xml><?xml version="1.0" encoding="utf-8"?>
<formControlPr xmlns="http://schemas.microsoft.com/office/spreadsheetml/2009/9/main" objectType="CheckBox" fmlaLink="$E$9" lockText="1" noThreeD="1"/>
</file>

<file path=xl/ctrlProps/ctrlProp327.xml><?xml version="1.0" encoding="utf-8"?>
<formControlPr xmlns="http://schemas.microsoft.com/office/spreadsheetml/2009/9/main" objectType="CheckBox" fmlaLink="$E$17" lockText="1" noThreeD="1"/>
</file>

<file path=xl/ctrlProps/ctrlProp328.xml><?xml version="1.0" encoding="utf-8"?>
<formControlPr xmlns="http://schemas.microsoft.com/office/spreadsheetml/2009/9/main" objectType="CheckBox" fmlaLink="$E$18" lockText="1" noThreeD="1"/>
</file>

<file path=xl/ctrlProps/ctrlProp329.xml><?xml version="1.0" encoding="utf-8"?>
<formControlPr xmlns="http://schemas.microsoft.com/office/spreadsheetml/2009/9/main" objectType="CheckBox" fmlaLink="$E$19" lockText="1" noThreeD="1"/>
</file>

<file path=xl/ctrlProps/ctrlProp33.xml><?xml version="1.0" encoding="utf-8"?>
<formControlPr xmlns="http://schemas.microsoft.com/office/spreadsheetml/2009/9/main" objectType="CheckBox" fmlaLink="$E$7" lockText="1" noThreeD="1"/>
</file>

<file path=xl/ctrlProps/ctrlProp330.xml><?xml version="1.0" encoding="utf-8"?>
<formControlPr xmlns="http://schemas.microsoft.com/office/spreadsheetml/2009/9/main" objectType="CheckBox" fmlaLink="$E$20" lockText="1" noThreeD="1"/>
</file>

<file path=xl/ctrlProps/ctrlProp331.xml><?xml version="1.0" encoding="utf-8"?>
<formControlPr xmlns="http://schemas.microsoft.com/office/spreadsheetml/2009/9/main" objectType="CheckBox" fmlaLink="$E$21" lockText="1" noThreeD="1"/>
</file>

<file path=xl/ctrlProps/ctrlProp332.xml><?xml version="1.0" encoding="utf-8"?>
<formControlPr xmlns="http://schemas.microsoft.com/office/spreadsheetml/2009/9/main" objectType="CheckBox" fmlaLink="$E$22" lockText="1" noThreeD="1"/>
</file>

<file path=xl/ctrlProps/ctrlProp333.xml><?xml version="1.0" encoding="utf-8"?>
<formControlPr xmlns="http://schemas.microsoft.com/office/spreadsheetml/2009/9/main" objectType="CheckBox" fmlaLink="$E$24" lockText="1" noThreeD="1"/>
</file>

<file path=xl/ctrlProps/ctrlProp334.xml><?xml version="1.0" encoding="utf-8"?>
<formControlPr xmlns="http://schemas.microsoft.com/office/spreadsheetml/2009/9/main" objectType="CheckBox" fmlaLink="$E$25" lockText="1" noThreeD="1"/>
</file>

<file path=xl/ctrlProps/ctrlProp335.xml><?xml version="1.0" encoding="utf-8"?>
<formControlPr xmlns="http://schemas.microsoft.com/office/spreadsheetml/2009/9/main" objectType="CheckBox" fmlaLink="$E$6" lockText="1" noThreeD="1"/>
</file>

<file path=xl/ctrlProps/ctrlProp336.xml><?xml version="1.0" encoding="utf-8"?>
<formControlPr xmlns="http://schemas.microsoft.com/office/spreadsheetml/2009/9/main" objectType="CheckBox" fmlaLink="$E$7" lockText="1" noThreeD="1"/>
</file>

<file path=xl/ctrlProps/ctrlProp337.xml><?xml version="1.0" encoding="utf-8"?>
<formControlPr xmlns="http://schemas.microsoft.com/office/spreadsheetml/2009/9/main" objectType="CheckBox" fmlaLink="$E$8" lockText="1" noThreeD="1"/>
</file>

<file path=xl/ctrlProps/ctrlProp338.xml><?xml version="1.0" encoding="utf-8"?>
<formControlPr xmlns="http://schemas.microsoft.com/office/spreadsheetml/2009/9/main" objectType="CheckBox" fmlaLink="$E$27" lockText="1" noThreeD="1"/>
</file>

<file path=xl/ctrlProps/ctrlProp339.xml><?xml version="1.0" encoding="utf-8"?>
<formControlPr xmlns="http://schemas.microsoft.com/office/spreadsheetml/2009/9/main" objectType="CheckBox" fmlaLink="$E$28" lockText="1" noThreeD="1"/>
</file>

<file path=xl/ctrlProps/ctrlProp34.xml><?xml version="1.0" encoding="utf-8"?>
<formControlPr xmlns="http://schemas.microsoft.com/office/spreadsheetml/2009/9/main" objectType="CheckBox" fmlaLink="$E$8" lockText="1" noThreeD="1"/>
</file>

<file path=xl/ctrlProps/ctrlProp340.xml><?xml version="1.0" encoding="utf-8"?>
<formControlPr xmlns="http://schemas.microsoft.com/office/spreadsheetml/2009/9/main" objectType="CheckBox" fmlaLink="$E$11" lockText="1" noThreeD="1"/>
</file>

<file path=xl/ctrlProps/ctrlProp341.xml><?xml version="1.0" encoding="utf-8"?>
<formControlPr xmlns="http://schemas.microsoft.com/office/spreadsheetml/2009/9/main" objectType="CheckBox" fmlaLink="$E$13" lockText="1" noThreeD="1"/>
</file>

<file path=xl/ctrlProps/ctrlProp342.xml><?xml version="1.0" encoding="utf-8"?>
<formControlPr xmlns="http://schemas.microsoft.com/office/spreadsheetml/2009/9/main" objectType="CheckBox" fmlaLink="$E$4" lockText="1" noThreeD="1"/>
</file>

<file path=xl/ctrlProps/ctrlProp343.xml><?xml version="1.0" encoding="utf-8"?>
<formControlPr xmlns="http://schemas.microsoft.com/office/spreadsheetml/2009/9/main" objectType="CheckBox" fmlaLink="$E$5" lockText="1" noThreeD="1"/>
</file>

<file path=xl/ctrlProps/ctrlProp344.xml><?xml version="1.0" encoding="utf-8"?>
<formControlPr xmlns="http://schemas.microsoft.com/office/spreadsheetml/2009/9/main" objectType="CheckBox" fmlaLink="$E$6" lockText="1" noThreeD="1"/>
</file>

<file path=xl/ctrlProps/ctrlProp345.xml><?xml version="1.0" encoding="utf-8"?>
<formControlPr xmlns="http://schemas.microsoft.com/office/spreadsheetml/2009/9/main" objectType="CheckBox" fmlaLink="$E$22" lockText="1" noThreeD="1"/>
</file>

<file path=xl/ctrlProps/ctrlProp346.xml><?xml version="1.0" encoding="utf-8"?>
<formControlPr xmlns="http://schemas.microsoft.com/office/spreadsheetml/2009/9/main" objectType="CheckBox" fmlaLink="$E$23" lockText="1" noThreeD="1"/>
</file>

<file path=xl/ctrlProps/ctrlProp347.xml><?xml version="1.0" encoding="utf-8"?>
<formControlPr xmlns="http://schemas.microsoft.com/office/spreadsheetml/2009/9/main" objectType="CheckBox" fmlaLink="$E$24" lockText="1" noThreeD="1"/>
</file>

<file path=xl/ctrlProps/ctrlProp348.xml><?xml version="1.0" encoding="utf-8"?>
<formControlPr xmlns="http://schemas.microsoft.com/office/spreadsheetml/2009/9/main" objectType="CheckBox" fmlaLink="$E$25" lockText="1" noThreeD="1"/>
</file>

<file path=xl/ctrlProps/ctrlProp349.xml><?xml version="1.0" encoding="utf-8"?>
<formControlPr xmlns="http://schemas.microsoft.com/office/spreadsheetml/2009/9/main" objectType="CheckBox" fmlaLink="$E$26" lockText="1" noThreeD="1"/>
</file>

<file path=xl/ctrlProps/ctrlProp35.xml><?xml version="1.0" encoding="utf-8"?>
<formControlPr xmlns="http://schemas.microsoft.com/office/spreadsheetml/2009/9/main" objectType="CheckBox" fmlaLink="$E$34" lockText="1" noThreeD="1"/>
</file>

<file path=xl/ctrlProps/ctrlProp350.xml><?xml version="1.0" encoding="utf-8"?>
<formControlPr xmlns="http://schemas.microsoft.com/office/spreadsheetml/2009/9/main" objectType="CheckBox" fmlaLink="$E$27" lockText="1" noThreeD="1"/>
</file>

<file path=xl/ctrlProps/ctrlProp351.xml><?xml version="1.0" encoding="utf-8"?>
<formControlPr xmlns="http://schemas.microsoft.com/office/spreadsheetml/2009/9/main" objectType="CheckBox" fmlaLink="$E$29" lockText="1" noThreeD="1"/>
</file>

<file path=xl/ctrlProps/ctrlProp352.xml><?xml version="1.0" encoding="utf-8"?>
<formControlPr xmlns="http://schemas.microsoft.com/office/spreadsheetml/2009/9/main" objectType="CheckBox" fmlaLink="$E$30" lockText="1" noThreeD="1"/>
</file>

<file path=xl/ctrlProps/ctrlProp353.xml><?xml version="1.0" encoding="utf-8"?>
<formControlPr xmlns="http://schemas.microsoft.com/office/spreadsheetml/2009/9/main" objectType="CheckBox" fmlaLink="$E$32" lockText="1" noThreeD="1"/>
</file>

<file path=xl/ctrlProps/ctrlProp354.xml><?xml version="1.0" encoding="utf-8"?>
<formControlPr xmlns="http://schemas.microsoft.com/office/spreadsheetml/2009/9/main" objectType="CheckBox" fmlaLink="$E$33" lockText="1" noThreeD="1"/>
</file>

<file path=xl/ctrlProps/ctrlProp355.xml><?xml version="1.0" encoding="utf-8"?>
<formControlPr xmlns="http://schemas.microsoft.com/office/spreadsheetml/2009/9/main" objectType="CheckBox" fmlaLink="$E$17" lockText="1" noThreeD="1"/>
</file>

<file path=xl/ctrlProps/ctrlProp356.xml><?xml version="1.0" encoding="utf-8"?>
<formControlPr xmlns="http://schemas.microsoft.com/office/spreadsheetml/2009/9/main" objectType="CheckBox" fmlaLink="$E$18" lockText="1" noThreeD="1"/>
</file>

<file path=xl/ctrlProps/ctrlProp357.xml><?xml version="1.0" encoding="utf-8"?>
<formControlPr xmlns="http://schemas.microsoft.com/office/spreadsheetml/2009/9/main" objectType="CheckBox" fmlaLink="$E$19" lockText="1" noThreeD="1"/>
</file>

<file path=xl/ctrlProps/ctrlProp358.xml><?xml version="1.0" encoding="utf-8"?>
<formControlPr xmlns="http://schemas.microsoft.com/office/spreadsheetml/2009/9/main" objectType="CheckBox" fmlaLink="$E$6" lockText="1" noThreeD="1"/>
</file>

<file path=xl/ctrlProps/ctrlProp359.xml><?xml version="1.0" encoding="utf-8"?>
<formControlPr xmlns="http://schemas.microsoft.com/office/spreadsheetml/2009/9/main" objectType="CheckBox" fmlaLink="$E$7" lockText="1" noThreeD="1"/>
</file>

<file path=xl/ctrlProps/ctrlProp36.xml><?xml version="1.0" encoding="utf-8"?>
<formControlPr xmlns="http://schemas.microsoft.com/office/spreadsheetml/2009/9/main" objectType="CheckBox" fmlaLink="$E$35" lockText="1" noThreeD="1"/>
</file>

<file path=xl/ctrlProps/ctrlProp360.xml><?xml version="1.0" encoding="utf-8"?>
<formControlPr xmlns="http://schemas.microsoft.com/office/spreadsheetml/2009/9/main" objectType="CheckBox" fmlaLink="$E$8" lockText="1" noThreeD="1"/>
</file>

<file path=xl/ctrlProps/ctrlProp361.xml><?xml version="1.0" encoding="utf-8"?>
<formControlPr xmlns="http://schemas.microsoft.com/office/spreadsheetml/2009/9/main" objectType="CheckBox" fmlaLink="$E$9" lockText="1" noThreeD="1"/>
</file>

<file path=xl/ctrlProps/ctrlProp362.xml><?xml version="1.0" encoding="utf-8"?>
<formControlPr xmlns="http://schemas.microsoft.com/office/spreadsheetml/2009/9/main" objectType="CheckBox" fmlaLink="$E$11" lockText="1" noThreeD="1"/>
</file>

<file path=xl/ctrlProps/ctrlProp363.xml><?xml version="1.0" encoding="utf-8"?>
<formControlPr xmlns="http://schemas.microsoft.com/office/spreadsheetml/2009/9/main" objectType="CheckBox" fmlaLink="$E$13" lockText="1" noThreeD="1"/>
</file>

<file path=xl/ctrlProps/ctrlProp364.xml><?xml version="1.0" encoding="utf-8"?>
<formControlPr xmlns="http://schemas.microsoft.com/office/spreadsheetml/2009/9/main" objectType="CheckBox" fmlaLink="$F$4" lockText="1" noThreeD="1"/>
</file>

<file path=xl/ctrlProps/ctrlProp365.xml><?xml version="1.0" encoding="utf-8"?>
<formControlPr xmlns="http://schemas.microsoft.com/office/spreadsheetml/2009/9/main" objectType="CheckBox" fmlaLink="$F$5" lockText="1" noThreeD="1"/>
</file>

<file path=xl/ctrlProps/ctrlProp366.xml><?xml version="1.0" encoding="utf-8"?>
<formControlPr xmlns="http://schemas.microsoft.com/office/spreadsheetml/2009/9/main" objectType="CheckBox" fmlaLink="$F$6" lockText="1" noThreeD="1"/>
</file>

<file path=xl/ctrlProps/ctrlProp367.xml><?xml version="1.0" encoding="utf-8"?>
<formControlPr xmlns="http://schemas.microsoft.com/office/spreadsheetml/2009/9/main" objectType="CheckBox" fmlaLink="$F$22" lockText="1" noThreeD="1"/>
</file>

<file path=xl/ctrlProps/ctrlProp368.xml><?xml version="1.0" encoding="utf-8"?>
<formControlPr xmlns="http://schemas.microsoft.com/office/spreadsheetml/2009/9/main" objectType="CheckBox" fmlaLink="$F$23" lockText="1" noThreeD="1"/>
</file>

<file path=xl/ctrlProps/ctrlProp369.xml><?xml version="1.0" encoding="utf-8"?>
<formControlPr xmlns="http://schemas.microsoft.com/office/spreadsheetml/2009/9/main" objectType="CheckBox" fmlaLink="$F$24" lockText="1" noThreeD="1"/>
</file>

<file path=xl/ctrlProps/ctrlProp37.xml><?xml version="1.0" encoding="utf-8"?>
<formControlPr xmlns="http://schemas.microsoft.com/office/spreadsheetml/2009/9/main" objectType="CheckBox" fmlaLink="$E$28" lockText="1" noThreeD="1"/>
</file>

<file path=xl/ctrlProps/ctrlProp370.xml><?xml version="1.0" encoding="utf-8"?>
<formControlPr xmlns="http://schemas.microsoft.com/office/spreadsheetml/2009/9/main" objectType="CheckBox" fmlaLink="$F$25" lockText="1" noThreeD="1"/>
</file>

<file path=xl/ctrlProps/ctrlProp371.xml><?xml version="1.0" encoding="utf-8"?>
<formControlPr xmlns="http://schemas.microsoft.com/office/spreadsheetml/2009/9/main" objectType="CheckBox" fmlaLink="$F$26" lockText="1" noThreeD="1"/>
</file>

<file path=xl/ctrlProps/ctrlProp372.xml><?xml version="1.0" encoding="utf-8"?>
<formControlPr xmlns="http://schemas.microsoft.com/office/spreadsheetml/2009/9/main" objectType="CheckBox" fmlaLink="$F$27" lockText="1" noThreeD="1"/>
</file>

<file path=xl/ctrlProps/ctrlProp373.xml><?xml version="1.0" encoding="utf-8"?>
<formControlPr xmlns="http://schemas.microsoft.com/office/spreadsheetml/2009/9/main" objectType="CheckBox" fmlaLink="$F$29" lockText="1" noThreeD="1"/>
</file>

<file path=xl/ctrlProps/ctrlProp374.xml><?xml version="1.0" encoding="utf-8"?>
<formControlPr xmlns="http://schemas.microsoft.com/office/spreadsheetml/2009/9/main" objectType="CheckBox" fmlaLink="$F$30" lockText="1" noThreeD="1"/>
</file>

<file path=xl/ctrlProps/ctrlProp375.xml><?xml version="1.0" encoding="utf-8"?>
<formControlPr xmlns="http://schemas.microsoft.com/office/spreadsheetml/2009/9/main" objectType="CheckBox" fmlaLink="$F$32" lockText="1" noThreeD="1"/>
</file>

<file path=xl/ctrlProps/ctrlProp376.xml><?xml version="1.0" encoding="utf-8"?>
<formControlPr xmlns="http://schemas.microsoft.com/office/spreadsheetml/2009/9/main" objectType="CheckBox" fmlaLink="$F$33" lockText="1" noThreeD="1"/>
</file>

<file path=xl/ctrlProps/ctrlProp377.xml><?xml version="1.0" encoding="utf-8"?>
<formControlPr xmlns="http://schemas.microsoft.com/office/spreadsheetml/2009/9/main" objectType="CheckBox" fmlaLink="$F$17" lockText="1" noThreeD="1"/>
</file>

<file path=xl/ctrlProps/ctrlProp378.xml><?xml version="1.0" encoding="utf-8"?>
<formControlPr xmlns="http://schemas.microsoft.com/office/spreadsheetml/2009/9/main" objectType="CheckBox" fmlaLink="$F$18" lockText="1" noThreeD="1"/>
</file>

<file path=xl/ctrlProps/ctrlProp379.xml><?xml version="1.0" encoding="utf-8"?>
<formControlPr xmlns="http://schemas.microsoft.com/office/spreadsheetml/2009/9/main" objectType="CheckBox" fmlaLink="$F$19" lockText="1" noThreeD="1"/>
</file>

<file path=xl/ctrlProps/ctrlProp38.xml><?xml version="1.0" encoding="utf-8"?>
<formControlPr xmlns="http://schemas.microsoft.com/office/spreadsheetml/2009/9/main" objectType="CheckBox" fmlaLink="$E$11" lockText="1" noThreeD="1"/>
</file>

<file path=xl/ctrlProps/ctrlProp380.xml><?xml version="1.0" encoding="utf-8"?>
<formControlPr xmlns="http://schemas.microsoft.com/office/spreadsheetml/2009/9/main" objectType="CheckBox" fmlaLink="$F$6" lockText="1" noThreeD="1"/>
</file>

<file path=xl/ctrlProps/ctrlProp381.xml><?xml version="1.0" encoding="utf-8"?>
<formControlPr xmlns="http://schemas.microsoft.com/office/spreadsheetml/2009/9/main" objectType="CheckBox" fmlaLink="$F$7" lockText="1" noThreeD="1"/>
</file>

<file path=xl/ctrlProps/ctrlProp382.xml><?xml version="1.0" encoding="utf-8"?>
<formControlPr xmlns="http://schemas.microsoft.com/office/spreadsheetml/2009/9/main" objectType="CheckBox" fmlaLink="$F$8" lockText="1" noThreeD="1"/>
</file>

<file path=xl/ctrlProps/ctrlProp383.xml><?xml version="1.0" encoding="utf-8"?>
<formControlPr xmlns="http://schemas.microsoft.com/office/spreadsheetml/2009/9/main" objectType="CheckBox" fmlaLink="$F$9" lockText="1" noThreeD="1"/>
</file>

<file path=xl/ctrlProps/ctrlProp384.xml><?xml version="1.0" encoding="utf-8"?>
<formControlPr xmlns="http://schemas.microsoft.com/office/spreadsheetml/2009/9/main" objectType="CheckBox" fmlaLink="$F$20" lockText="1" noThreeD="1"/>
</file>

<file path=xl/ctrlProps/ctrlProp385.xml><?xml version="1.0" encoding="utf-8"?>
<formControlPr xmlns="http://schemas.microsoft.com/office/spreadsheetml/2009/9/main" objectType="CheckBox" fmlaLink="$F$11" lockText="1" noThreeD="1"/>
</file>

<file path=xl/ctrlProps/ctrlProp386.xml><?xml version="1.0" encoding="utf-8"?>
<formControlPr xmlns="http://schemas.microsoft.com/office/spreadsheetml/2009/9/main" objectType="CheckBox" fmlaLink="$F$13" lockText="1" noThreeD="1"/>
</file>

<file path=xl/ctrlProps/ctrlProp39.xml><?xml version="1.0" encoding="utf-8"?>
<formControlPr xmlns="http://schemas.microsoft.com/office/spreadsheetml/2009/9/main" objectType="CheckBox" fmlaLink="$E$13" lockText="1" noThreeD="1"/>
</file>

<file path=xl/ctrlProps/ctrlProp4.xml><?xml version="1.0" encoding="utf-8"?>
<formControlPr xmlns="http://schemas.microsoft.com/office/spreadsheetml/2009/9/main" objectType="CheckBox" fmlaLink="$E$17" lockText="1" noThreeD="1"/>
</file>

<file path=xl/ctrlProps/ctrlProp40.xml><?xml version="1.0" encoding="utf-8"?>
<formControlPr xmlns="http://schemas.microsoft.com/office/spreadsheetml/2009/9/main" objectType="CheckBox" fmlaLink="$E$37" lockText="1" noThreeD="1"/>
</file>

<file path=xl/ctrlProps/ctrlProp41.xml><?xml version="1.0" encoding="utf-8"?>
<formControlPr xmlns="http://schemas.microsoft.com/office/spreadsheetml/2009/9/main" objectType="CheckBox" fmlaLink="$E$17" lockText="1" noThreeD="1"/>
</file>

<file path=xl/ctrlProps/ctrlProp42.xml><?xml version="1.0" encoding="utf-8"?>
<formControlPr xmlns="http://schemas.microsoft.com/office/spreadsheetml/2009/9/main" objectType="CheckBox" fmlaLink="$E$18" lockText="1" noThreeD="1"/>
</file>

<file path=xl/ctrlProps/ctrlProp43.xml><?xml version="1.0" encoding="utf-8"?>
<formControlPr xmlns="http://schemas.microsoft.com/office/spreadsheetml/2009/9/main" objectType="CheckBox" fmlaLink="$E$19" lockText="1" noThreeD="1"/>
</file>

<file path=xl/ctrlProps/ctrlProp44.xml><?xml version="1.0" encoding="utf-8"?>
<formControlPr xmlns="http://schemas.microsoft.com/office/spreadsheetml/2009/9/main" objectType="CheckBox" fmlaLink="$E$32" lockText="1" noThreeD="1"/>
</file>

<file path=xl/ctrlProps/ctrlProp45.xml><?xml version="1.0" encoding="utf-8"?>
<formControlPr xmlns="http://schemas.microsoft.com/office/spreadsheetml/2009/9/main" objectType="CheckBox" fmlaLink="$E$33" lockText="1" noThreeD="1"/>
</file>

<file path=xl/ctrlProps/ctrlProp46.xml><?xml version="1.0" encoding="utf-8"?>
<formControlPr xmlns="http://schemas.microsoft.com/office/spreadsheetml/2009/9/main" objectType="CheckBox" fmlaLink="$E$36" lockText="1" noThreeD="1"/>
</file>

<file path=xl/ctrlProps/ctrlProp47.xml><?xml version="1.0" encoding="utf-8"?>
<formControlPr xmlns="http://schemas.microsoft.com/office/spreadsheetml/2009/9/main" objectType="CheckBox" fmlaLink="$F$4" lockText="1" noThreeD="1"/>
</file>

<file path=xl/ctrlProps/ctrlProp48.xml><?xml version="1.0" encoding="utf-8"?>
<formControlPr xmlns="http://schemas.microsoft.com/office/spreadsheetml/2009/9/main" objectType="CheckBox" fmlaLink="$F$5" lockText="1" noThreeD="1"/>
</file>

<file path=xl/ctrlProps/ctrlProp49.xml><?xml version="1.0" encoding="utf-8"?>
<formControlPr xmlns="http://schemas.microsoft.com/office/spreadsheetml/2009/9/main" objectType="CheckBox" fmlaLink="$F$9" lockText="1" noThreeD="1"/>
</file>

<file path=xl/ctrlProps/ctrlProp5.xml><?xml version="1.0" encoding="utf-8"?>
<formControlPr xmlns="http://schemas.microsoft.com/office/spreadsheetml/2009/9/main" objectType="CheckBox" fmlaLink="$E$18" lockText="1" noThreeD="1"/>
</file>

<file path=xl/ctrlProps/ctrlProp50.xml><?xml version="1.0" encoding="utf-8"?>
<formControlPr xmlns="http://schemas.microsoft.com/office/spreadsheetml/2009/9/main" objectType="CheckBox" fmlaLink="$F$31" lockText="1" noThreeD="1"/>
</file>

<file path=xl/ctrlProps/ctrlProp51.xml><?xml version="1.0" encoding="utf-8"?>
<formControlPr xmlns="http://schemas.microsoft.com/office/spreadsheetml/2009/9/main" objectType="CheckBox" fmlaLink="$F$32" lockText="1" noThreeD="1"/>
</file>

<file path=xl/ctrlProps/ctrlProp52.xml><?xml version="1.0" encoding="utf-8"?>
<formControlPr xmlns="http://schemas.microsoft.com/office/spreadsheetml/2009/9/main" objectType="CheckBox" fmlaLink="$F$33" lockText="1" noThreeD="1"/>
</file>

<file path=xl/ctrlProps/ctrlProp53.xml><?xml version="1.0" encoding="utf-8"?>
<formControlPr xmlns="http://schemas.microsoft.com/office/spreadsheetml/2009/9/main" objectType="CheckBox" fmlaLink="$F$34" lockText="1" noThreeD="1"/>
</file>

<file path=xl/ctrlProps/ctrlProp54.xml><?xml version="1.0" encoding="utf-8"?>
<formControlPr xmlns="http://schemas.microsoft.com/office/spreadsheetml/2009/9/main" objectType="CheckBox" fmlaLink="$F$35" lockText="1" noThreeD="1"/>
</file>

<file path=xl/ctrlProps/ctrlProp55.xml><?xml version="1.0" encoding="utf-8"?>
<formControlPr xmlns="http://schemas.microsoft.com/office/spreadsheetml/2009/9/main" objectType="CheckBox" fmlaLink="$F$36" lockText="1" noThreeD="1"/>
</file>

<file path=xl/ctrlProps/ctrlProp56.xml><?xml version="1.0" encoding="utf-8"?>
<formControlPr xmlns="http://schemas.microsoft.com/office/spreadsheetml/2009/9/main" objectType="CheckBox" fmlaLink="$F$39" lockText="1" noThreeD="1"/>
</file>

<file path=xl/ctrlProps/ctrlProp57.xml><?xml version="1.0" encoding="utf-8"?>
<formControlPr xmlns="http://schemas.microsoft.com/office/spreadsheetml/2009/9/main" objectType="CheckBox" fmlaLink="$F$40" lockText="1" noThreeD="1"/>
</file>

<file path=xl/ctrlProps/ctrlProp58.xml><?xml version="1.0" encoding="utf-8"?>
<formControlPr xmlns="http://schemas.microsoft.com/office/spreadsheetml/2009/9/main" objectType="CheckBox" fmlaLink="$F$6" lockText="1" noThreeD="1"/>
</file>

<file path=xl/ctrlProps/ctrlProp59.xml><?xml version="1.0" encoding="utf-8"?>
<formControlPr xmlns="http://schemas.microsoft.com/office/spreadsheetml/2009/9/main" objectType="CheckBox" fmlaLink="$F$7" lockText="1" noThreeD="1"/>
</file>

<file path=xl/ctrlProps/ctrlProp6.xml><?xml version="1.0" encoding="utf-8"?>
<formControlPr xmlns="http://schemas.microsoft.com/office/spreadsheetml/2009/9/main" objectType="CheckBox" fmlaLink="$E$19" lockText="1" noThreeD="1"/>
</file>

<file path=xl/ctrlProps/ctrlProp60.xml><?xml version="1.0" encoding="utf-8"?>
<formControlPr xmlns="http://schemas.microsoft.com/office/spreadsheetml/2009/9/main" objectType="CheckBox" fmlaLink="$F$8" lockText="1" noThreeD="1"/>
</file>

<file path=xl/ctrlProps/ctrlProp61.xml><?xml version="1.0" encoding="utf-8"?>
<formControlPr xmlns="http://schemas.microsoft.com/office/spreadsheetml/2009/9/main" objectType="CheckBox" fmlaLink="$F$42" lockText="1" noThreeD="1"/>
</file>

<file path=xl/ctrlProps/ctrlProp62.xml><?xml version="1.0" encoding="utf-8"?>
<formControlPr xmlns="http://schemas.microsoft.com/office/spreadsheetml/2009/9/main" objectType="CheckBox" fmlaLink="$F$43" lockText="1" noThreeD="1"/>
</file>

<file path=xl/ctrlProps/ctrlProp63.xml><?xml version="1.0" encoding="utf-8"?>
<formControlPr xmlns="http://schemas.microsoft.com/office/spreadsheetml/2009/9/main" objectType="CheckBox" fmlaLink="$F$37" lockText="1" noThreeD="1"/>
</file>

<file path=xl/ctrlProps/ctrlProp64.xml><?xml version="1.0" encoding="utf-8"?>
<formControlPr xmlns="http://schemas.microsoft.com/office/spreadsheetml/2009/9/main" objectType="CheckBox" fmlaLink="$F$44" lockText="1" noThreeD="1"/>
</file>

<file path=xl/ctrlProps/ctrlProp65.xml><?xml version="1.0" encoding="utf-8"?>
<formControlPr xmlns="http://schemas.microsoft.com/office/spreadsheetml/2009/9/main" objectType="CheckBox" fmlaLink="$F$18" lockText="1" noThreeD="1"/>
</file>

<file path=xl/ctrlProps/ctrlProp66.xml><?xml version="1.0" encoding="utf-8"?>
<formControlPr xmlns="http://schemas.microsoft.com/office/spreadsheetml/2009/9/main" objectType="CheckBox" fmlaLink="$F$19" lockText="1" noThreeD="1"/>
</file>

<file path=xl/ctrlProps/ctrlProp67.xml><?xml version="1.0" encoding="utf-8"?>
<formControlPr xmlns="http://schemas.microsoft.com/office/spreadsheetml/2009/9/main" objectType="CheckBox" fmlaLink="$F$20" lockText="1" noThreeD="1"/>
</file>

<file path=xl/ctrlProps/ctrlProp68.xml><?xml version="1.0" encoding="utf-8"?>
<formControlPr xmlns="http://schemas.microsoft.com/office/spreadsheetml/2009/9/main" objectType="CheckBox" fmlaLink="$F$11" lockText="1" noThreeD="1"/>
</file>

<file path=xl/ctrlProps/ctrlProp69.xml><?xml version="1.0" encoding="utf-8"?>
<formControlPr xmlns="http://schemas.microsoft.com/office/spreadsheetml/2009/9/main" objectType="CheckBox" fmlaLink="$F$13" lockText="1" noThreeD="1"/>
</file>

<file path=xl/ctrlProps/ctrlProp7.xml><?xml version="1.0" encoding="utf-8"?>
<formControlPr xmlns="http://schemas.microsoft.com/office/spreadsheetml/2009/9/main" objectType="CheckBox" fmlaLink="$E$20" lockText="1" noThreeD="1"/>
</file>

<file path=xl/ctrlProps/ctrlProp70.xml><?xml version="1.0" encoding="utf-8"?>
<formControlPr xmlns="http://schemas.microsoft.com/office/spreadsheetml/2009/9/main" objectType="CheckBox" fmlaLink="$F$16" lockText="1" noThreeD="1"/>
</file>

<file path=xl/ctrlProps/ctrlProp71.xml><?xml version="1.0" encoding="utf-8"?>
<formControlPr xmlns="http://schemas.microsoft.com/office/spreadsheetml/2009/9/main" objectType="CheckBox" fmlaLink="$F$17" lockText="1" noThreeD="1"/>
</file>

<file path=xl/ctrlProps/ctrlProp72.xml><?xml version="1.0" encoding="utf-8"?>
<formControlPr xmlns="http://schemas.microsoft.com/office/spreadsheetml/2009/9/main" objectType="CheckBox" fmlaLink="$F$23" lockText="1" noThreeD="1"/>
</file>

<file path=xl/ctrlProps/ctrlProp73.xml><?xml version="1.0" encoding="utf-8"?>
<formControlPr xmlns="http://schemas.microsoft.com/office/spreadsheetml/2009/9/main" objectType="CheckBox" fmlaLink="$F$24" lockText="1" noThreeD="1"/>
</file>

<file path=xl/ctrlProps/ctrlProp74.xml><?xml version="1.0" encoding="utf-8"?>
<formControlPr xmlns="http://schemas.microsoft.com/office/spreadsheetml/2009/9/main" objectType="CheckBox" fmlaLink="$F$25" lockText="1" noThreeD="1"/>
</file>

<file path=xl/ctrlProps/ctrlProp75.xml><?xml version="1.0" encoding="utf-8"?>
<formControlPr xmlns="http://schemas.microsoft.com/office/spreadsheetml/2009/9/main" objectType="CheckBox" fmlaLink="$F$26" lockText="1" noThreeD="1"/>
</file>

<file path=xl/ctrlProps/ctrlProp76.xml><?xml version="1.0" encoding="utf-8"?>
<formControlPr xmlns="http://schemas.microsoft.com/office/spreadsheetml/2009/9/main" objectType="CheckBox" fmlaLink="$F$27" lockText="1" noThreeD="1"/>
</file>

<file path=xl/ctrlProps/ctrlProp77.xml><?xml version="1.0" encoding="utf-8"?>
<formControlPr xmlns="http://schemas.microsoft.com/office/spreadsheetml/2009/9/main" objectType="CheckBox" fmlaLink="$F$28" lockText="1" noThreeD="1"/>
</file>

<file path=xl/ctrlProps/ctrlProp78.xml><?xml version="1.0" encoding="utf-8"?>
<formControlPr xmlns="http://schemas.microsoft.com/office/spreadsheetml/2009/9/main" objectType="CheckBox" fmlaLink="$F$4" lockText="1" noThreeD="1"/>
</file>

<file path=xl/ctrlProps/ctrlProp79.xml><?xml version="1.0" encoding="utf-8"?>
<formControlPr xmlns="http://schemas.microsoft.com/office/spreadsheetml/2009/9/main" objectType="CheckBox" fmlaLink="$F$5" lockText="1" noThreeD="1"/>
</file>

<file path=xl/ctrlProps/ctrlProp8.xml><?xml version="1.0" encoding="utf-8"?>
<formControlPr xmlns="http://schemas.microsoft.com/office/spreadsheetml/2009/9/main" objectType="CheckBox" fmlaLink="$E$21" lockText="1" noThreeD="1"/>
</file>

<file path=xl/ctrlProps/ctrlProp80.xml><?xml version="1.0" encoding="utf-8"?>
<formControlPr xmlns="http://schemas.microsoft.com/office/spreadsheetml/2009/9/main" objectType="CheckBox" fmlaLink="$F$9" lockText="1" noThreeD="1"/>
</file>

<file path=xl/ctrlProps/ctrlProp81.xml><?xml version="1.0" encoding="utf-8"?>
<formControlPr xmlns="http://schemas.microsoft.com/office/spreadsheetml/2009/9/main" objectType="CheckBox" fmlaLink="$F$31" lockText="1" noThreeD="1"/>
</file>

<file path=xl/ctrlProps/ctrlProp82.xml><?xml version="1.0" encoding="utf-8"?>
<formControlPr xmlns="http://schemas.microsoft.com/office/spreadsheetml/2009/9/main" objectType="CheckBox" fmlaLink="$F$32" lockText="1" noThreeD="1"/>
</file>

<file path=xl/ctrlProps/ctrlProp83.xml><?xml version="1.0" encoding="utf-8"?>
<formControlPr xmlns="http://schemas.microsoft.com/office/spreadsheetml/2009/9/main" objectType="CheckBox" fmlaLink="$F$33" lockText="1" noThreeD="1"/>
</file>

<file path=xl/ctrlProps/ctrlProp84.xml><?xml version="1.0" encoding="utf-8"?>
<formControlPr xmlns="http://schemas.microsoft.com/office/spreadsheetml/2009/9/main" objectType="CheckBox" fmlaLink="$F$34" lockText="1" noThreeD="1"/>
</file>

<file path=xl/ctrlProps/ctrlProp85.xml><?xml version="1.0" encoding="utf-8"?>
<formControlPr xmlns="http://schemas.microsoft.com/office/spreadsheetml/2009/9/main" objectType="CheckBox" fmlaLink="$F$35" lockText="1" noThreeD="1"/>
</file>

<file path=xl/ctrlProps/ctrlProp86.xml><?xml version="1.0" encoding="utf-8"?>
<formControlPr xmlns="http://schemas.microsoft.com/office/spreadsheetml/2009/9/main" objectType="CheckBox" fmlaLink="$F$36" lockText="1" noThreeD="1"/>
</file>

<file path=xl/ctrlProps/ctrlProp87.xml><?xml version="1.0" encoding="utf-8"?>
<formControlPr xmlns="http://schemas.microsoft.com/office/spreadsheetml/2009/9/main" objectType="CheckBox" fmlaLink="$F$39" lockText="1" noThreeD="1"/>
</file>

<file path=xl/ctrlProps/ctrlProp88.xml><?xml version="1.0" encoding="utf-8"?>
<formControlPr xmlns="http://schemas.microsoft.com/office/spreadsheetml/2009/9/main" objectType="CheckBox" fmlaLink="$F$40" lockText="1" noThreeD="1"/>
</file>

<file path=xl/ctrlProps/ctrlProp89.xml><?xml version="1.0" encoding="utf-8"?>
<formControlPr xmlns="http://schemas.microsoft.com/office/spreadsheetml/2009/9/main" objectType="CheckBox" fmlaLink="$F$6" lockText="1" noThreeD="1"/>
</file>

<file path=xl/ctrlProps/ctrlProp9.xml><?xml version="1.0" encoding="utf-8"?>
<formControlPr xmlns="http://schemas.microsoft.com/office/spreadsheetml/2009/9/main" objectType="CheckBox" fmlaLink="$E$22" lockText="1" noThreeD="1"/>
</file>

<file path=xl/ctrlProps/ctrlProp90.xml><?xml version="1.0" encoding="utf-8"?>
<formControlPr xmlns="http://schemas.microsoft.com/office/spreadsheetml/2009/9/main" objectType="CheckBox" fmlaLink="$F$7" lockText="1" noThreeD="1"/>
</file>

<file path=xl/ctrlProps/ctrlProp91.xml><?xml version="1.0" encoding="utf-8"?>
<formControlPr xmlns="http://schemas.microsoft.com/office/spreadsheetml/2009/9/main" objectType="CheckBox" fmlaLink="$F$8" lockText="1" noThreeD="1"/>
</file>

<file path=xl/ctrlProps/ctrlProp92.xml><?xml version="1.0" encoding="utf-8"?>
<formControlPr xmlns="http://schemas.microsoft.com/office/spreadsheetml/2009/9/main" objectType="CheckBox" fmlaLink="$F$42" lockText="1" noThreeD="1"/>
</file>

<file path=xl/ctrlProps/ctrlProp93.xml><?xml version="1.0" encoding="utf-8"?>
<formControlPr xmlns="http://schemas.microsoft.com/office/spreadsheetml/2009/9/main" objectType="CheckBox" fmlaLink="$F$43" lockText="1" noThreeD="1"/>
</file>

<file path=xl/ctrlProps/ctrlProp94.xml><?xml version="1.0" encoding="utf-8"?>
<formControlPr xmlns="http://schemas.microsoft.com/office/spreadsheetml/2009/9/main" objectType="CheckBox" fmlaLink="$F$37" lockText="1" noThreeD="1"/>
</file>

<file path=xl/ctrlProps/ctrlProp95.xml><?xml version="1.0" encoding="utf-8"?>
<formControlPr xmlns="http://schemas.microsoft.com/office/spreadsheetml/2009/9/main" objectType="CheckBox" fmlaLink="$F$44" lockText="1" noThreeD="1"/>
</file>

<file path=xl/ctrlProps/ctrlProp96.xml><?xml version="1.0" encoding="utf-8"?>
<formControlPr xmlns="http://schemas.microsoft.com/office/spreadsheetml/2009/9/main" objectType="CheckBox" fmlaLink="$F$18" lockText="1" noThreeD="1"/>
</file>

<file path=xl/ctrlProps/ctrlProp97.xml><?xml version="1.0" encoding="utf-8"?>
<formControlPr xmlns="http://schemas.microsoft.com/office/spreadsheetml/2009/9/main" objectType="CheckBox" fmlaLink="$F$19" lockText="1" noThreeD="1"/>
</file>

<file path=xl/ctrlProps/ctrlProp98.xml><?xml version="1.0" encoding="utf-8"?>
<formControlPr xmlns="http://schemas.microsoft.com/office/spreadsheetml/2009/9/main" objectType="CheckBox" fmlaLink="$F$20" lockText="1" noThreeD="1"/>
</file>

<file path=xl/ctrlProps/ctrlProp99.xml><?xml version="1.0" encoding="utf-8"?>
<formControlPr xmlns="http://schemas.microsoft.com/office/spreadsheetml/2009/9/main" objectType="CheckBox" fmlaLink="$F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01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01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01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  <a:ext uri="{FF2B5EF4-FFF2-40B4-BE49-F238E27FC236}">
                  <a16:creationId xmlns:a16="http://schemas.microsoft.com/office/drawing/2014/main" id="{00000000-0008-0000-0100-000004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  <a:ext uri="{FF2B5EF4-FFF2-40B4-BE49-F238E27FC236}">
                  <a16:creationId xmlns:a16="http://schemas.microsoft.com/office/drawing/2014/main" id="{00000000-0008-0000-0100-00000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  <a:ext uri="{FF2B5EF4-FFF2-40B4-BE49-F238E27FC236}">
                  <a16:creationId xmlns:a16="http://schemas.microsoft.com/office/drawing/2014/main" id="{00000000-0008-0000-0100-000006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  <a:ext uri="{FF2B5EF4-FFF2-40B4-BE49-F238E27FC236}">
                  <a16:creationId xmlns:a16="http://schemas.microsoft.com/office/drawing/2014/main" id="{00000000-0008-0000-0100-000007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  <a:ext uri="{FF2B5EF4-FFF2-40B4-BE49-F238E27FC236}">
                  <a16:creationId xmlns:a16="http://schemas.microsoft.com/office/drawing/2014/main" id="{00000000-0008-0000-0100-000008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  <a:ext uri="{FF2B5EF4-FFF2-40B4-BE49-F238E27FC236}">
                  <a16:creationId xmlns:a16="http://schemas.microsoft.com/office/drawing/2014/main" id="{00000000-0008-0000-0100-000009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  <a:ext uri="{FF2B5EF4-FFF2-40B4-BE49-F238E27FC236}">
                  <a16:creationId xmlns:a16="http://schemas.microsoft.com/office/drawing/2014/main" id="{00000000-0008-0000-0100-00000A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  <a:ext uri="{FF2B5EF4-FFF2-40B4-BE49-F238E27FC236}">
                  <a16:creationId xmlns:a16="http://schemas.microsoft.com/office/drawing/2014/main" id="{00000000-0008-0000-0100-00000B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  <a:ext uri="{FF2B5EF4-FFF2-40B4-BE49-F238E27FC236}">
                  <a16:creationId xmlns:a16="http://schemas.microsoft.com/office/drawing/2014/main" id="{00000000-0008-0000-0100-00000C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  <a:ext uri="{FF2B5EF4-FFF2-40B4-BE49-F238E27FC236}">
                  <a16:creationId xmlns:a16="http://schemas.microsoft.com/office/drawing/2014/main" id="{00000000-0008-0000-0100-00000D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  <a:ext uri="{FF2B5EF4-FFF2-40B4-BE49-F238E27FC236}">
                  <a16:creationId xmlns:a16="http://schemas.microsoft.com/office/drawing/2014/main" id="{00000000-0008-0000-0100-00000E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  <a:ext uri="{FF2B5EF4-FFF2-40B4-BE49-F238E27FC236}">
                  <a16:creationId xmlns:a16="http://schemas.microsoft.com/office/drawing/2014/main" id="{00000000-0008-0000-0100-00000F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  <a:ext uri="{FF2B5EF4-FFF2-40B4-BE49-F238E27FC236}">
                  <a16:creationId xmlns:a16="http://schemas.microsoft.com/office/drawing/2014/main" id="{00000000-0008-0000-0100-000010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  <a:ext uri="{FF2B5EF4-FFF2-40B4-BE49-F238E27FC236}">
                  <a16:creationId xmlns:a16="http://schemas.microsoft.com/office/drawing/2014/main" id="{00000000-0008-0000-0100-00001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  <a:ext uri="{FF2B5EF4-FFF2-40B4-BE49-F238E27FC236}">
                  <a16:creationId xmlns:a16="http://schemas.microsoft.com/office/drawing/2014/main" id="{00000000-0008-0000-0100-00001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  <a:ext uri="{FF2B5EF4-FFF2-40B4-BE49-F238E27FC236}">
                  <a16:creationId xmlns:a16="http://schemas.microsoft.com/office/drawing/2014/main" id="{00000000-0008-0000-0100-00001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523875</xdr:colOff>
          <xdr:row>30</xdr:row>
          <xdr:rowOff>9525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  <a:ext uri="{FF2B5EF4-FFF2-40B4-BE49-F238E27FC236}">
                  <a16:creationId xmlns:a16="http://schemas.microsoft.com/office/drawing/2014/main" id="{00000000-0008-0000-0100-00001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A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A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A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0</xdr:col>
          <xdr:colOff>552450</xdr:colOff>
          <xdr:row>13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A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180975</xdr:rowOff>
        </xdr:from>
        <xdr:to>
          <xdr:col>0</xdr:col>
          <xdr:colOff>457200</xdr:colOff>
          <xdr:row>14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A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0</xdr:rowOff>
        </xdr:from>
        <xdr:to>
          <xdr:col>0</xdr:col>
          <xdr:colOff>514350</xdr:colOff>
          <xdr:row>15</xdr:row>
          <xdr:rowOff>28575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A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A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552450</xdr:colOff>
          <xdr:row>17</xdr:row>
          <xdr:rowOff>28575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A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190500</xdr:rowOff>
        </xdr:from>
        <xdr:to>
          <xdr:col>0</xdr:col>
          <xdr:colOff>628650</xdr:colOff>
          <xdr:row>20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A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A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A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A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A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504825</xdr:colOff>
          <xdr:row>23</xdr:row>
          <xdr:rowOff>19050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A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171450</xdr:rowOff>
        </xdr:from>
        <xdr:to>
          <xdr:col>0</xdr:col>
          <xdr:colOff>523875</xdr:colOff>
          <xdr:row>24</xdr:row>
          <xdr:rowOff>9525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A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57150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A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523875</xdr:colOff>
          <xdr:row>26</xdr:row>
          <xdr:rowOff>9525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A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180975</xdr:rowOff>
        </xdr:from>
        <xdr:to>
          <xdr:col>0</xdr:col>
          <xdr:colOff>523875</xdr:colOff>
          <xdr:row>25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A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B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B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B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0</xdr:col>
          <xdr:colOff>552450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B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180975</xdr:rowOff>
        </xdr:from>
        <xdr:to>
          <xdr:col>0</xdr:col>
          <xdr:colOff>457200</xdr:colOff>
          <xdr:row>14</xdr:row>
          <xdr:rowOff>19050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B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0</xdr:rowOff>
        </xdr:from>
        <xdr:to>
          <xdr:col>0</xdr:col>
          <xdr:colOff>514350</xdr:colOff>
          <xdr:row>15</xdr:row>
          <xdr:rowOff>28575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B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B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552450</xdr:colOff>
          <xdr:row>17</xdr:row>
          <xdr:rowOff>28575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B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190500</xdr:rowOff>
        </xdr:from>
        <xdr:to>
          <xdr:col>0</xdr:col>
          <xdr:colOff>628650</xdr:colOff>
          <xdr:row>20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B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B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B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B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B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504825</xdr:colOff>
          <xdr:row>23</xdr:row>
          <xdr:rowOff>19050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B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171450</xdr:rowOff>
        </xdr:from>
        <xdr:to>
          <xdr:col>0</xdr:col>
          <xdr:colOff>523875</xdr:colOff>
          <xdr:row>24</xdr:row>
          <xdr:rowOff>9525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B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57150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B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B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B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190500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B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C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C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C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542925</xdr:colOff>
          <xdr:row>16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C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552450</xdr:colOff>
          <xdr:row>17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C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180975</xdr:rowOff>
        </xdr:from>
        <xdr:to>
          <xdr:col>0</xdr:col>
          <xdr:colOff>457200</xdr:colOff>
          <xdr:row>18</xdr:row>
          <xdr:rowOff>19050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C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0</xdr:rowOff>
        </xdr:from>
        <xdr:to>
          <xdr:col>0</xdr:col>
          <xdr:colOff>514350</xdr:colOff>
          <xdr:row>19</xdr:row>
          <xdr:rowOff>28575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C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161925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C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552450</xdr:colOff>
          <xdr:row>21</xdr:row>
          <xdr:rowOff>28575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C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190500</xdr:rowOff>
        </xdr:from>
        <xdr:to>
          <xdr:col>0</xdr:col>
          <xdr:colOff>628650</xdr:colOff>
          <xdr:row>24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C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C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C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C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C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0</xdr:rowOff>
        </xdr:from>
        <xdr:to>
          <xdr:col>0</xdr:col>
          <xdr:colOff>504825</xdr:colOff>
          <xdr:row>27</xdr:row>
          <xdr:rowOff>19050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C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171450</xdr:rowOff>
        </xdr:from>
        <xdr:to>
          <xdr:col>0</xdr:col>
          <xdr:colOff>523875</xdr:colOff>
          <xdr:row>28</xdr:row>
          <xdr:rowOff>9525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C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0</xdr:rowOff>
        </xdr:from>
        <xdr:to>
          <xdr:col>0</xdr:col>
          <xdr:colOff>552450</xdr:colOff>
          <xdr:row>22</xdr:row>
          <xdr:rowOff>57150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C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0</xdr:col>
          <xdr:colOff>571500</xdr:colOff>
          <xdr:row>29</xdr:row>
          <xdr:rowOff>19050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C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C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180975</xdr:rowOff>
        </xdr:from>
        <xdr:to>
          <xdr:col>0</xdr:col>
          <xdr:colOff>571500</xdr:colOff>
          <xdr:row>12</xdr:row>
          <xdr:rowOff>19050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C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571500</xdr:colOff>
          <xdr:row>13</xdr:row>
          <xdr:rowOff>19050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C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C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0</xdr:col>
          <xdr:colOff>571500</xdr:colOff>
          <xdr:row>31</xdr:row>
          <xdr:rowOff>19050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C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D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D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D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D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D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D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D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D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D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D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D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D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D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D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D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D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D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D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D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523875</xdr:colOff>
          <xdr:row>31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D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523875</xdr:colOff>
          <xdr:row>30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D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E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E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E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E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E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E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E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E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E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E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E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E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E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E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E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E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E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E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0</xdr:rowOff>
        </xdr:from>
        <xdr:to>
          <xdr:col>0</xdr:col>
          <xdr:colOff>523875</xdr:colOff>
          <xdr:row>30</xdr:row>
          <xdr:rowOff>28575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E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E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171450</xdr:rowOff>
        </xdr:from>
        <xdr:to>
          <xdr:col>0</xdr:col>
          <xdr:colOff>523875</xdr:colOff>
          <xdr:row>32</xdr:row>
          <xdr:rowOff>9525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E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180975</xdr:rowOff>
        </xdr:from>
        <xdr:to>
          <xdr:col>0</xdr:col>
          <xdr:colOff>523875</xdr:colOff>
          <xdr:row>31</xdr:row>
          <xdr:rowOff>19050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E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F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F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F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F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F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F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F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F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F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190500</xdr:rowOff>
        </xdr:from>
        <xdr:to>
          <xdr:col>0</xdr:col>
          <xdr:colOff>628650</xdr:colOff>
          <xdr:row>24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F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F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F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F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F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190500</xdr:rowOff>
        </xdr:from>
        <xdr:to>
          <xdr:col>0</xdr:col>
          <xdr:colOff>504825</xdr:colOff>
          <xdr:row>27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F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171450</xdr:rowOff>
        </xdr:from>
        <xdr:to>
          <xdr:col>0</xdr:col>
          <xdr:colOff>523875</xdr:colOff>
          <xdr:row>28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F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1</xdr:col>
          <xdr:colOff>161925</xdr:colOff>
          <xdr:row>11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F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1</xdr:col>
          <xdr:colOff>161925</xdr:colOff>
          <xdr:row>13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F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1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542925</xdr:colOff>
          <xdr:row>5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1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1</xdr:col>
          <xdr:colOff>161925</xdr:colOff>
          <xdr:row>6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1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1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1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1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1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1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1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190500</xdr:rowOff>
        </xdr:from>
        <xdr:to>
          <xdr:col>0</xdr:col>
          <xdr:colOff>628650</xdr:colOff>
          <xdr:row>29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1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1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476250</xdr:colOff>
          <xdr:row>32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1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485775</xdr:colOff>
          <xdr:row>33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1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542925</xdr:colOff>
          <xdr:row>16</xdr:row>
          <xdr:rowOff>190500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1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1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514350</xdr:colOff>
          <xdr:row>19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1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571500</xdr:colOff>
          <xdr:row>6</xdr:row>
          <xdr:rowOff>19050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1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171450</xdr:rowOff>
        </xdr:from>
        <xdr:to>
          <xdr:col>0</xdr:col>
          <xdr:colOff>581025</xdr:colOff>
          <xdr:row>7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1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180975</xdr:rowOff>
        </xdr:from>
        <xdr:to>
          <xdr:col>0</xdr:col>
          <xdr:colOff>571500</xdr:colOff>
          <xdr:row>8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1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171450</xdr:rowOff>
        </xdr:from>
        <xdr:to>
          <xdr:col>0</xdr:col>
          <xdr:colOff>533400</xdr:colOff>
          <xdr:row>9</xdr:row>
          <xdr:rowOff>9525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1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533400</xdr:colOff>
          <xdr:row>11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1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533400</xdr:colOff>
          <xdr:row>13</xdr:row>
          <xdr:rowOff>9525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1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1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542925</xdr:colOff>
          <xdr:row>5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1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1</xdr:col>
          <xdr:colOff>161925</xdr:colOff>
          <xdr:row>6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1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1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1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1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1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1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1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190500</xdr:rowOff>
        </xdr:from>
        <xdr:to>
          <xdr:col>0</xdr:col>
          <xdr:colOff>628650</xdr:colOff>
          <xdr:row>29</xdr:row>
          <xdr:rowOff>9525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1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1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476250</xdr:colOff>
          <xdr:row>32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1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485775</xdr:colOff>
          <xdr:row>33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1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542925</xdr:colOff>
          <xdr:row>16</xdr:row>
          <xdr:rowOff>190500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1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180975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1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514350</xdr:colOff>
          <xdr:row>18</xdr:row>
          <xdr:rowOff>190500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1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571500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1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171450</xdr:rowOff>
        </xdr:from>
        <xdr:to>
          <xdr:col>0</xdr:col>
          <xdr:colOff>581025</xdr:colOff>
          <xdr:row>7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1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180975</xdr:rowOff>
        </xdr:from>
        <xdr:to>
          <xdr:col>0</xdr:col>
          <xdr:colOff>571500</xdr:colOff>
          <xdr:row>8</xdr:row>
          <xdr:rowOff>19050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1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171450</xdr:rowOff>
        </xdr:from>
        <xdr:to>
          <xdr:col>0</xdr:col>
          <xdr:colOff>533400</xdr:colOff>
          <xdr:row>9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1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1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533400</xdr:colOff>
          <xdr:row>11</xdr:row>
          <xdr:rowOff>9525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1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533400</xdr:colOff>
          <xdr:row>13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1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2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2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2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2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2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2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2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2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2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190500</xdr:rowOff>
        </xdr:from>
        <xdr:to>
          <xdr:col>0</xdr:col>
          <xdr:colOff>628650</xdr:colOff>
          <xdr:row>30</xdr:row>
          <xdr:rowOff>9525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2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0</xdr:col>
          <xdr:colOff>571500</xdr:colOff>
          <xdr:row>31</xdr:row>
          <xdr:rowOff>19050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2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2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2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2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0</xdr:rowOff>
        </xdr:from>
        <xdr:to>
          <xdr:col>0</xdr:col>
          <xdr:colOff>504825</xdr:colOff>
          <xdr:row>34</xdr:row>
          <xdr:rowOff>19050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2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171450</xdr:rowOff>
        </xdr:from>
        <xdr:to>
          <xdr:col>0</xdr:col>
          <xdr:colOff>523875</xdr:colOff>
          <xdr:row>35</xdr:row>
          <xdr:rowOff>9525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2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552450</xdr:colOff>
          <xdr:row>28</xdr:row>
          <xdr:rowOff>57150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2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2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2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0</xdr:rowOff>
        </xdr:from>
        <xdr:to>
          <xdr:col>0</xdr:col>
          <xdr:colOff>523875</xdr:colOff>
          <xdr:row>37</xdr:row>
          <xdr:rowOff>28575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2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180975</xdr:rowOff>
        </xdr:from>
        <xdr:to>
          <xdr:col>0</xdr:col>
          <xdr:colOff>571500</xdr:colOff>
          <xdr:row>17</xdr:row>
          <xdr:rowOff>19050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2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571500</xdr:colOff>
          <xdr:row>18</xdr:row>
          <xdr:rowOff>28575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2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571500</xdr:colOff>
          <xdr:row>19</xdr:row>
          <xdr:rowOff>19050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2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190500</xdr:rowOff>
        </xdr:from>
        <xdr:to>
          <xdr:col>0</xdr:col>
          <xdr:colOff>571500</xdr:colOff>
          <xdr:row>32</xdr:row>
          <xdr:rowOff>9525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2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190500</xdr:rowOff>
        </xdr:from>
        <xdr:to>
          <xdr:col>0</xdr:col>
          <xdr:colOff>571500</xdr:colOff>
          <xdr:row>33</xdr:row>
          <xdr:rowOff>9525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2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171450</xdr:rowOff>
        </xdr:from>
        <xdr:to>
          <xdr:col>0</xdr:col>
          <xdr:colOff>523875</xdr:colOff>
          <xdr:row>36</xdr:row>
          <xdr:rowOff>9525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2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3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3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3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161925</xdr:rowOff>
        </xdr:from>
        <xdr:to>
          <xdr:col>0</xdr:col>
          <xdr:colOff>542925</xdr:colOff>
          <xdr:row>31</xdr:row>
          <xdr:rowOff>9525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3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552450</xdr:colOff>
          <xdr:row>32</xdr:row>
          <xdr:rowOff>9525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3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457200</xdr:colOff>
          <xdr:row>33</xdr:row>
          <xdr:rowOff>19050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3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0</xdr:rowOff>
        </xdr:from>
        <xdr:to>
          <xdr:col>0</xdr:col>
          <xdr:colOff>514350</xdr:colOff>
          <xdr:row>34</xdr:row>
          <xdr:rowOff>28575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3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161925</xdr:rowOff>
        </xdr:from>
        <xdr:to>
          <xdr:col>0</xdr:col>
          <xdr:colOff>571500</xdr:colOff>
          <xdr:row>35</xdr:row>
          <xdr:rowOff>19050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3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161925</xdr:rowOff>
        </xdr:from>
        <xdr:to>
          <xdr:col>0</xdr:col>
          <xdr:colOff>552450</xdr:colOff>
          <xdr:row>36</xdr:row>
          <xdr:rowOff>28575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3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190500</xdr:rowOff>
        </xdr:from>
        <xdr:to>
          <xdr:col>0</xdr:col>
          <xdr:colOff>628650</xdr:colOff>
          <xdr:row>39</xdr:row>
          <xdr:rowOff>9525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3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9525</xdr:rowOff>
        </xdr:from>
        <xdr:to>
          <xdr:col>0</xdr:col>
          <xdr:colOff>571500</xdr:colOff>
          <xdr:row>40</xdr:row>
          <xdr:rowOff>19050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3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3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3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3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0</xdr:rowOff>
        </xdr:from>
        <xdr:to>
          <xdr:col>0</xdr:col>
          <xdr:colOff>504825</xdr:colOff>
          <xdr:row>42</xdr:row>
          <xdr:rowOff>19050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3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171450</xdr:rowOff>
        </xdr:from>
        <xdr:to>
          <xdr:col>0</xdr:col>
          <xdr:colOff>523875</xdr:colOff>
          <xdr:row>43</xdr:row>
          <xdr:rowOff>9525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3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0</xdr:rowOff>
        </xdr:from>
        <xdr:to>
          <xdr:col>0</xdr:col>
          <xdr:colOff>552450</xdr:colOff>
          <xdr:row>37</xdr:row>
          <xdr:rowOff>57150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3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0</xdr:rowOff>
        </xdr:from>
        <xdr:to>
          <xdr:col>0</xdr:col>
          <xdr:colOff>523875</xdr:colOff>
          <xdr:row>44</xdr:row>
          <xdr:rowOff>28575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3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3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3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3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3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3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3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74786" name="Check Box 34" hidden="1">
              <a:extLst>
                <a:ext uri="{63B3BB69-23CF-44E3-9099-C40C66FF867C}">
                  <a14:compatExt spid="_x0000_s74786"/>
                </a:ext>
                <a:ext uri="{FF2B5EF4-FFF2-40B4-BE49-F238E27FC236}">
                  <a16:creationId xmlns:a16="http://schemas.microsoft.com/office/drawing/2014/main" id="{00000000-0008-0000-0300-00002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74787" name="Check Box 35" hidden="1">
              <a:extLst>
                <a:ext uri="{63B3BB69-23CF-44E3-9099-C40C66FF867C}">
                  <a14:compatExt spid="_x0000_s74787"/>
                </a:ext>
                <a:ext uri="{FF2B5EF4-FFF2-40B4-BE49-F238E27FC236}">
                  <a16:creationId xmlns:a16="http://schemas.microsoft.com/office/drawing/2014/main" id="{00000000-0008-0000-0300-00002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571500</xdr:colOff>
          <xdr:row>24</xdr:row>
          <xdr:rowOff>19050</xdr:rowOff>
        </xdr:to>
        <xdr:sp macro="" textlink="">
          <xdr:nvSpPr>
            <xdr:cNvPr id="74788" name="Check Box 36" hidden="1">
              <a:extLst>
                <a:ext uri="{63B3BB69-23CF-44E3-9099-C40C66FF867C}">
                  <a14:compatExt spid="_x0000_s74788"/>
                </a:ext>
                <a:ext uri="{FF2B5EF4-FFF2-40B4-BE49-F238E27FC236}">
                  <a16:creationId xmlns:a16="http://schemas.microsoft.com/office/drawing/2014/main" id="{00000000-0008-0000-0300-00002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171450</xdr:rowOff>
        </xdr:from>
        <xdr:to>
          <xdr:col>0</xdr:col>
          <xdr:colOff>571500</xdr:colOff>
          <xdr:row>25</xdr:row>
          <xdr:rowOff>9525</xdr:rowOff>
        </xdr:to>
        <xdr:sp macro="" textlink="">
          <xdr:nvSpPr>
            <xdr:cNvPr id="74789" name="Check Box 37" hidden="1">
              <a:extLst>
                <a:ext uri="{63B3BB69-23CF-44E3-9099-C40C66FF867C}">
                  <a14:compatExt spid="_x0000_s74789"/>
                </a:ext>
                <a:ext uri="{FF2B5EF4-FFF2-40B4-BE49-F238E27FC236}">
                  <a16:creationId xmlns:a16="http://schemas.microsoft.com/office/drawing/2014/main" id="{00000000-0008-0000-0300-00002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74790" name="Check Box 38" hidden="1">
              <a:extLst>
                <a:ext uri="{63B3BB69-23CF-44E3-9099-C40C66FF867C}">
                  <a14:compatExt spid="_x0000_s74790"/>
                </a:ext>
                <a:ext uri="{FF2B5EF4-FFF2-40B4-BE49-F238E27FC236}">
                  <a16:creationId xmlns:a16="http://schemas.microsoft.com/office/drawing/2014/main" id="{00000000-0008-0000-0300-00002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74791" name="Check Box 39" hidden="1">
              <a:extLst>
                <a:ext uri="{63B3BB69-23CF-44E3-9099-C40C66FF867C}">
                  <a14:compatExt spid="_x0000_s74791"/>
                </a:ext>
                <a:ext uri="{FF2B5EF4-FFF2-40B4-BE49-F238E27FC236}">
                  <a16:creationId xmlns:a16="http://schemas.microsoft.com/office/drawing/2014/main" id="{00000000-0008-0000-0300-00002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161925</xdr:rowOff>
        </xdr:from>
        <xdr:to>
          <xdr:col>0</xdr:col>
          <xdr:colOff>571500</xdr:colOff>
          <xdr:row>28</xdr:row>
          <xdr:rowOff>0</xdr:rowOff>
        </xdr:to>
        <xdr:sp macro="" textlink="">
          <xdr:nvSpPr>
            <xdr:cNvPr id="74792" name="Check Box 40" hidden="1">
              <a:extLst>
                <a:ext uri="{63B3BB69-23CF-44E3-9099-C40C66FF867C}">
                  <a14:compatExt spid="_x0000_s74792"/>
                </a:ext>
                <a:ext uri="{FF2B5EF4-FFF2-40B4-BE49-F238E27FC236}">
                  <a16:creationId xmlns:a16="http://schemas.microsoft.com/office/drawing/2014/main" id="{00000000-0008-0000-0300-00002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4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4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04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161925</xdr:rowOff>
        </xdr:from>
        <xdr:to>
          <xdr:col>0</xdr:col>
          <xdr:colOff>542925</xdr:colOff>
          <xdr:row>31</xdr:row>
          <xdr:rowOff>9525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04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552450</xdr:colOff>
          <xdr:row>32</xdr:row>
          <xdr:rowOff>9525</xdr:rowOff>
        </xdr:to>
        <xdr:sp macro="" textlink="">
          <xdr:nvSpPr>
            <xdr:cNvPr id="91141" name="Check Box 5" hidden="1">
              <a:extLst>
                <a:ext uri="{63B3BB69-23CF-44E3-9099-C40C66FF867C}">
                  <a14:compatExt spid="_x0000_s91141"/>
                </a:ext>
                <a:ext uri="{FF2B5EF4-FFF2-40B4-BE49-F238E27FC236}">
                  <a16:creationId xmlns:a16="http://schemas.microsoft.com/office/drawing/2014/main" id="{00000000-0008-0000-0400-000005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457200</xdr:colOff>
          <xdr:row>33</xdr:row>
          <xdr:rowOff>19050</xdr:rowOff>
        </xdr:to>
        <xdr:sp macro="" textlink="">
          <xdr:nvSpPr>
            <xdr:cNvPr id="91142" name="Check Box 6" hidden="1">
              <a:extLst>
                <a:ext uri="{63B3BB69-23CF-44E3-9099-C40C66FF867C}">
                  <a14:compatExt spid="_x0000_s91142"/>
                </a:ext>
                <a:ext uri="{FF2B5EF4-FFF2-40B4-BE49-F238E27FC236}">
                  <a16:creationId xmlns:a16="http://schemas.microsoft.com/office/drawing/2014/main" id="{00000000-0008-0000-0400-000006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0</xdr:rowOff>
        </xdr:from>
        <xdr:to>
          <xdr:col>0</xdr:col>
          <xdr:colOff>514350</xdr:colOff>
          <xdr:row>34</xdr:row>
          <xdr:rowOff>28575</xdr:rowOff>
        </xdr:to>
        <xdr:sp macro="" textlink="">
          <xdr:nvSpPr>
            <xdr:cNvPr id="91143" name="Check Box 7" hidden="1">
              <a:extLst>
                <a:ext uri="{63B3BB69-23CF-44E3-9099-C40C66FF867C}">
                  <a14:compatExt spid="_x0000_s91143"/>
                </a:ext>
                <a:ext uri="{FF2B5EF4-FFF2-40B4-BE49-F238E27FC236}">
                  <a16:creationId xmlns:a16="http://schemas.microsoft.com/office/drawing/2014/main" id="{00000000-0008-0000-0400-000007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161925</xdr:rowOff>
        </xdr:from>
        <xdr:to>
          <xdr:col>0</xdr:col>
          <xdr:colOff>571500</xdr:colOff>
          <xdr:row>35</xdr:row>
          <xdr:rowOff>19050</xdr:rowOff>
        </xdr:to>
        <xdr:sp macro="" textlink="">
          <xdr:nvSpPr>
            <xdr:cNvPr id="91144" name="Check Box 8" hidden="1">
              <a:extLst>
                <a:ext uri="{63B3BB69-23CF-44E3-9099-C40C66FF867C}">
                  <a14:compatExt spid="_x0000_s91144"/>
                </a:ext>
                <a:ext uri="{FF2B5EF4-FFF2-40B4-BE49-F238E27FC236}">
                  <a16:creationId xmlns:a16="http://schemas.microsoft.com/office/drawing/2014/main" id="{00000000-0008-0000-0400-000008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161925</xdr:rowOff>
        </xdr:from>
        <xdr:to>
          <xdr:col>0</xdr:col>
          <xdr:colOff>552450</xdr:colOff>
          <xdr:row>36</xdr:row>
          <xdr:rowOff>28575</xdr:rowOff>
        </xdr:to>
        <xdr:sp macro="" textlink="">
          <xdr:nvSpPr>
            <xdr:cNvPr id="91145" name="Check Box 9" hidden="1">
              <a:extLst>
                <a:ext uri="{63B3BB69-23CF-44E3-9099-C40C66FF867C}">
                  <a14:compatExt spid="_x0000_s91145"/>
                </a:ext>
                <a:ext uri="{FF2B5EF4-FFF2-40B4-BE49-F238E27FC236}">
                  <a16:creationId xmlns:a16="http://schemas.microsoft.com/office/drawing/2014/main" id="{00000000-0008-0000-0400-000009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190500</xdr:rowOff>
        </xdr:from>
        <xdr:to>
          <xdr:col>0</xdr:col>
          <xdr:colOff>628650</xdr:colOff>
          <xdr:row>39</xdr:row>
          <xdr:rowOff>9525</xdr:rowOff>
        </xdr:to>
        <xdr:sp macro="" textlink="">
          <xdr:nvSpPr>
            <xdr:cNvPr id="91146" name="Check Box 10" hidden="1">
              <a:extLst>
                <a:ext uri="{63B3BB69-23CF-44E3-9099-C40C66FF867C}">
                  <a14:compatExt spid="_x0000_s91146"/>
                </a:ext>
                <a:ext uri="{FF2B5EF4-FFF2-40B4-BE49-F238E27FC236}">
                  <a16:creationId xmlns:a16="http://schemas.microsoft.com/office/drawing/2014/main" id="{00000000-0008-0000-0400-00000A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9525</xdr:rowOff>
        </xdr:from>
        <xdr:to>
          <xdr:col>0</xdr:col>
          <xdr:colOff>571500</xdr:colOff>
          <xdr:row>40</xdr:row>
          <xdr:rowOff>19050</xdr:rowOff>
        </xdr:to>
        <xdr:sp macro="" textlink="">
          <xdr:nvSpPr>
            <xdr:cNvPr id="91147" name="Check Box 11" hidden="1">
              <a:extLst>
                <a:ext uri="{63B3BB69-23CF-44E3-9099-C40C66FF867C}">
                  <a14:compatExt spid="_x0000_s91147"/>
                </a:ext>
                <a:ext uri="{FF2B5EF4-FFF2-40B4-BE49-F238E27FC236}">
                  <a16:creationId xmlns:a16="http://schemas.microsoft.com/office/drawing/2014/main" id="{00000000-0008-0000-0400-00000B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1148" name="Check Box 12" hidden="1">
              <a:extLst>
                <a:ext uri="{63B3BB69-23CF-44E3-9099-C40C66FF867C}">
                  <a14:compatExt spid="_x0000_s91148"/>
                </a:ext>
                <a:ext uri="{FF2B5EF4-FFF2-40B4-BE49-F238E27FC236}">
                  <a16:creationId xmlns:a16="http://schemas.microsoft.com/office/drawing/2014/main" id="{00000000-0008-0000-0400-00000C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1149" name="Check Box 13" hidden="1">
              <a:extLst>
                <a:ext uri="{63B3BB69-23CF-44E3-9099-C40C66FF867C}">
                  <a14:compatExt spid="_x0000_s91149"/>
                </a:ext>
                <a:ext uri="{FF2B5EF4-FFF2-40B4-BE49-F238E27FC236}">
                  <a16:creationId xmlns:a16="http://schemas.microsoft.com/office/drawing/2014/main" id="{00000000-0008-0000-0400-00000D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1150" name="Check Box 14" hidden="1">
              <a:extLst>
                <a:ext uri="{63B3BB69-23CF-44E3-9099-C40C66FF867C}">
                  <a14:compatExt spid="_x0000_s91150"/>
                </a:ext>
                <a:ext uri="{FF2B5EF4-FFF2-40B4-BE49-F238E27FC236}">
                  <a16:creationId xmlns:a16="http://schemas.microsoft.com/office/drawing/2014/main" id="{00000000-0008-0000-0400-00000E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0</xdr:rowOff>
        </xdr:from>
        <xdr:to>
          <xdr:col>0</xdr:col>
          <xdr:colOff>504825</xdr:colOff>
          <xdr:row>42</xdr:row>
          <xdr:rowOff>19050</xdr:rowOff>
        </xdr:to>
        <xdr:sp macro="" textlink="">
          <xdr:nvSpPr>
            <xdr:cNvPr id="91151" name="Check Box 15" hidden="1">
              <a:extLst>
                <a:ext uri="{63B3BB69-23CF-44E3-9099-C40C66FF867C}">
                  <a14:compatExt spid="_x0000_s91151"/>
                </a:ext>
                <a:ext uri="{FF2B5EF4-FFF2-40B4-BE49-F238E27FC236}">
                  <a16:creationId xmlns:a16="http://schemas.microsoft.com/office/drawing/2014/main" id="{00000000-0008-0000-0400-00000F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171450</xdr:rowOff>
        </xdr:from>
        <xdr:to>
          <xdr:col>0</xdr:col>
          <xdr:colOff>523875</xdr:colOff>
          <xdr:row>43</xdr:row>
          <xdr:rowOff>9525</xdr:rowOff>
        </xdr:to>
        <xdr:sp macro="" textlink="">
          <xdr:nvSpPr>
            <xdr:cNvPr id="91152" name="Check Box 16" hidden="1">
              <a:extLst>
                <a:ext uri="{63B3BB69-23CF-44E3-9099-C40C66FF867C}">
                  <a14:compatExt spid="_x0000_s91152"/>
                </a:ext>
                <a:ext uri="{FF2B5EF4-FFF2-40B4-BE49-F238E27FC236}">
                  <a16:creationId xmlns:a16="http://schemas.microsoft.com/office/drawing/2014/main" id="{00000000-0008-0000-0400-000010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0</xdr:rowOff>
        </xdr:from>
        <xdr:to>
          <xdr:col>0</xdr:col>
          <xdr:colOff>552450</xdr:colOff>
          <xdr:row>37</xdr:row>
          <xdr:rowOff>57150</xdr:rowOff>
        </xdr:to>
        <xdr:sp macro="" textlink="">
          <xdr:nvSpPr>
            <xdr:cNvPr id="91153" name="Check Box 17" hidden="1">
              <a:extLst>
                <a:ext uri="{63B3BB69-23CF-44E3-9099-C40C66FF867C}">
                  <a14:compatExt spid="_x0000_s91153"/>
                </a:ext>
                <a:ext uri="{FF2B5EF4-FFF2-40B4-BE49-F238E27FC236}">
                  <a16:creationId xmlns:a16="http://schemas.microsoft.com/office/drawing/2014/main" id="{00000000-0008-0000-0400-00001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0</xdr:rowOff>
        </xdr:from>
        <xdr:to>
          <xdr:col>0</xdr:col>
          <xdr:colOff>523875</xdr:colOff>
          <xdr:row>44</xdr:row>
          <xdr:rowOff>28575</xdr:rowOff>
        </xdr:to>
        <xdr:sp macro="" textlink="">
          <xdr:nvSpPr>
            <xdr:cNvPr id="91155" name="Check Box 19" hidden="1">
              <a:extLst>
                <a:ext uri="{63B3BB69-23CF-44E3-9099-C40C66FF867C}">
                  <a14:compatExt spid="_x0000_s91155"/>
                </a:ext>
                <a:ext uri="{FF2B5EF4-FFF2-40B4-BE49-F238E27FC236}">
                  <a16:creationId xmlns:a16="http://schemas.microsoft.com/office/drawing/2014/main" id="{00000000-0008-0000-0400-00001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1158" name="Check Box 22" hidden="1">
              <a:extLst>
                <a:ext uri="{63B3BB69-23CF-44E3-9099-C40C66FF867C}">
                  <a14:compatExt spid="_x0000_s91158"/>
                </a:ext>
                <a:ext uri="{FF2B5EF4-FFF2-40B4-BE49-F238E27FC236}">
                  <a16:creationId xmlns:a16="http://schemas.microsoft.com/office/drawing/2014/main" id="{00000000-0008-0000-0400-000016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1159" name="Check Box 23" hidden="1">
              <a:extLst>
                <a:ext uri="{63B3BB69-23CF-44E3-9099-C40C66FF867C}">
                  <a14:compatExt spid="_x0000_s91159"/>
                </a:ext>
                <a:ext uri="{FF2B5EF4-FFF2-40B4-BE49-F238E27FC236}">
                  <a16:creationId xmlns:a16="http://schemas.microsoft.com/office/drawing/2014/main" id="{00000000-0008-0000-0400-000017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1160" name="Check Box 24" hidden="1">
              <a:extLst>
                <a:ext uri="{63B3BB69-23CF-44E3-9099-C40C66FF867C}">
                  <a14:compatExt spid="_x0000_s91160"/>
                </a:ext>
                <a:ext uri="{FF2B5EF4-FFF2-40B4-BE49-F238E27FC236}">
                  <a16:creationId xmlns:a16="http://schemas.microsoft.com/office/drawing/2014/main" id="{00000000-0008-0000-0400-000018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1161" name="Check Box 25" hidden="1">
              <a:extLst>
                <a:ext uri="{63B3BB69-23CF-44E3-9099-C40C66FF867C}">
                  <a14:compatExt spid="_x0000_s91161"/>
                </a:ext>
                <a:ext uri="{FF2B5EF4-FFF2-40B4-BE49-F238E27FC236}">
                  <a16:creationId xmlns:a16="http://schemas.microsoft.com/office/drawing/2014/main" id="{00000000-0008-0000-0400-000019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1162" name="Check Box 26" hidden="1">
              <a:extLst>
                <a:ext uri="{63B3BB69-23CF-44E3-9099-C40C66FF867C}">
                  <a14:compatExt spid="_x0000_s91162"/>
                </a:ext>
                <a:ext uri="{FF2B5EF4-FFF2-40B4-BE49-F238E27FC236}">
                  <a16:creationId xmlns:a16="http://schemas.microsoft.com/office/drawing/2014/main" id="{00000000-0008-0000-0400-00001A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1163" name="Check Box 27" hidden="1">
              <a:extLst>
                <a:ext uri="{63B3BB69-23CF-44E3-9099-C40C66FF867C}">
                  <a14:compatExt spid="_x0000_s91163"/>
                </a:ext>
                <a:ext uri="{FF2B5EF4-FFF2-40B4-BE49-F238E27FC236}">
                  <a16:creationId xmlns:a16="http://schemas.microsoft.com/office/drawing/2014/main" id="{00000000-0008-0000-0400-00001B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1164" name="Check Box 28" hidden="1">
              <a:extLst>
                <a:ext uri="{63B3BB69-23CF-44E3-9099-C40C66FF867C}">
                  <a14:compatExt spid="_x0000_s91164"/>
                </a:ext>
                <a:ext uri="{FF2B5EF4-FFF2-40B4-BE49-F238E27FC236}">
                  <a16:creationId xmlns:a16="http://schemas.microsoft.com/office/drawing/2014/main" id="{00000000-0008-0000-0400-00001C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1165" name="Check Box 29" hidden="1">
              <a:extLst>
                <a:ext uri="{63B3BB69-23CF-44E3-9099-C40C66FF867C}">
                  <a14:compatExt spid="_x0000_s91165"/>
                </a:ext>
                <a:ext uri="{FF2B5EF4-FFF2-40B4-BE49-F238E27FC236}">
                  <a16:creationId xmlns:a16="http://schemas.microsoft.com/office/drawing/2014/main" id="{00000000-0008-0000-0400-00001D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571500</xdr:colOff>
          <xdr:row>24</xdr:row>
          <xdr:rowOff>19050</xdr:rowOff>
        </xdr:to>
        <xdr:sp macro="" textlink="">
          <xdr:nvSpPr>
            <xdr:cNvPr id="91166" name="Check Box 30" hidden="1">
              <a:extLst>
                <a:ext uri="{63B3BB69-23CF-44E3-9099-C40C66FF867C}">
                  <a14:compatExt spid="_x0000_s91166"/>
                </a:ext>
                <a:ext uri="{FF2B5EF4-FFF2-40B4-BE49-F238E27FC236}">
                  <a16:creationId xmlns:a16="http://schemas.microsoft.com/office/drawing/2014/main" id="{00000000-0008-0000-0400-00001E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171450</xdr:rowOff>
        </xdr:from>
        <xdr:to>
          <xdr:col>0</xdr:col>
          <xdr:colOff>571500</xdr:colOff>
          <xdr:row>25</xdr:row>
          <xdr:rowOff>9525</xdr:rowOff>
        </xdr:to>
        <xdr:sp macro="" textlink="">
          <xdr:nvSpPr>
            <xdr:cNvPr id="91167" name="Check Box 31" hidden="1">
              <a:extLst>
                <a:ext uri="{63B3BB69-23CF-44E3-9099-C40C66FF867C}">
                  <a14:compatExt spid="_x0000_s91167"/>
                </a:ext>
                <a:ext uri="{FF2B5EF4-FFF2-40B4-BE49-F238E27FC236}">
                  <a16:creationId xmlns:a16="http://schemas.microsoft.com/office/drawing/2014/main" id="{00000000-0008-0000-0400-00001F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91168" name="Check Box 32" hidden="1">
              <a:extLst>
                <a:ext uri="{63B3BB69-23CF-44E3-9099-C40C66FF867C}">
                  <a14:compatExt spid="_x0000_s91168"/>
                </a:ext>
                <a:ext uri="{FF2B5EF4-FFF2-40B4-BE49-F238E27FC236}">
                  <a16:creationId xmlns:a16="http://schemas.microsoft.com/office/drawing/2014/main" id="{00000000-0008-0000-0400-000020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1169" name="Check Box 33" hidden="1">
              <a:extLst>
                <a:ext uri="{63B3BB69-23CF-44E3-9099-C40C66FF867C}">
                  <a14:compatExt spid="_x0000_s91169"/>
                </a:ext>
                <a:ext uri="{FF2B5EF4-FFF2-40B4-BE49-F238E27FC236}">
                  <a16:creationId xmlns:a16="http://schemas.microsoft.com/office/drawing/2014/main" id="{00000000-0008-0000-0400-00002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161925</xdr:rowOff>
        </xdr:from>
        <xdr:to>
          <xdr:col>0</xdr:col>
          <xdr:colOff>571500</xdr:colOff>
          <xdr:row>28</xdr:row>
          <xdr:rowOff>0</xdr:rowOff>
        </xdr:to>
        <xdr:sp macro="" textlink="">
          <xdr:nvSpPr>
            <xdr:cNvPr id="91170" name="Check Box 34" hidden="1">
              <a:extLst>
                <a:ext uri="{63B3BB69-23CF-44E3-9099-C40C66FF867C}">
                  <a14:compatExt spid="_x0000_s91170"/>
                </a:ext>
                <a:ext uri="{FF2B5EF4-FFF2-40B4-BE49-F238E27FC236}">
                  <a16:creationId xmlns:a16="http://schemas.microsoft.com/office/drawing/2014/main" id="{00000000-0008-0000-0400-00002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2161" name="Check Box 1" hidden="1">
              <a:extLst>
                <a:ext uri="{63B3BB69-23CF-44E3-9099-C40C66FF867C}">
                  <a14:compatExt spid="_x0000_s92161"/>
                </a:ext>
                <a:ext uri="{FF2B5EF4-FFF2-40B4-BE49-F238E27FC236}">
                  <a16:creationId xmlns:a16="http://schemas.microsoft.com/office/drawing/2014/main" id="{00000000-0008-0000-0500-00000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2162" name="Check Box 2" hidden="1">
              <a:extLst>
                <a:ext uri="{63B3BB69-23CF-44E3-9099-C40C66FF867C}">
                  <a14:compatExt spid="_x0000_s92162"/>
                </a:ext>
                <a:ext uri="{FF2B5EF4-FFF2-40B4-BE49-F238E27FC236}">
                  <a16:creationId xmlns:a16="http://schemas.microsoft.com/office/drawing/2014/main" id="{00000000-0008-0000-0500-00000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2163" name="Check Box 3" hidden="1">
              <a:extLst>
                <a:ext uri="{63B3BB69-23CF-44E3-9099-C40C66FF867C}">
                  <a14:compatExt spid="_x0000_s92163"/>
                </a:ext>
                <a:ext uri="{FF2B5EF4-FFF2-40B4-BE49-F238E27FC236}">
                  <a16:creationId xmlns:a16="http://schemas.microsoft.com/office/drawing/2014/main" id="{00000000-0008-0000-0500-00000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161925</xdr:rowOff>
        </xdr:from>
        <xdr:to>
          <xdr:col>0</xdr:col>
          <xdr:colOff>542925</xdr:colOff>
          <xdr:row>44</xdr:row>
          <xdr:rowOff>9525</xdr:rowOff>
        </xdr:to>
        <xdr:sp macro="" textlink="">
          <xdr:nvSpPr>
            <xdr:cNvPr id="92164" name="Check Box 4" hidden="1">
              <a:extLst>
                <a:ext uri="{63B3BB69-23CF-44E3-9099-C40C66FF867C}">
                  <a14:compatExt spid="_x0000_s92164"/>
                </a:ext>
                <a:ext uri="{FF2B5EF4-FFF2-40B4-BE49-F238E27FC236}">
                  <a16:creationId xmlns:a16="http://schemas.microsoft.com/office/drawing/2014/main" id="{00000000-0008-0000-0500-00000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0</xdr:col>
          <xdr:colOff>552450</xdr:colOff>
          <xdr:row>45</xdr:row>
          <xdr:rowOff>9525</xdr:rowOff>
        </xdr:to>
        <xdr:sp macro="" textlink="">
          <xdr:nvSpPr>
            <xdr:cNvPr id="92165" name="Check Box 5" hidden="1">
              <a:extLst>
                <a:ext uri="{63B3BB69-23CF-44E3-9099-C40C66FF867C}">
                  <a14:compatExt spid="_x0000_s92165"/>
                </a:ext>
                <a:ext uri="{FF2B5EF4-FFF2-40B4-BE49-F238E27FC236}">
                  <a16:creationId xmlns:a16="http://schemas.microsoft.com/office/drawing/2014/main" id="{00000000-0008-0000-0500-00000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180975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92166" name="Check Box 6" hidden="1">
              <a:extLst>
                <a:ext uri="{63B3BB69-23CF-44E3-9099-C40C66FF867C}">
                  <a14:compatExt spid="_x0000_s92166"/>
                </a:ext>
                <a:ext uri="{FF2B5EF4-FFF2-40B4-BE49-F238E27FC236}">
                  <a16:creationId xmlns:a16="http://schemas.microsoft.com/office/drawing/2014/main" id="{00000000-0008-0000-0500-00000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0</xdr:rowOff>
        </xdr:from>
        <xdr:to>
          <xdr:col>0</xdr:col>
          <xdr:colOff>514350</xdr:colOff>
          <xdr:row>47</xdr:row>
          <xdr:rowOff>28575</xdr:rowOff>
        </xdr:to>
        <xdr:sp macro="" textlink="">
          <xdr:nvSpPr>
            <xdr:cNvPr id="92167" name="Check Box 7" hidden="1">
              <a:extLst>
                <a:ext uri="{63B3BB69-23CF-44E3-9099-C40C66FF867C}">
                  <a14:compatExt spid="_x0000_s92167"/>
                </a:ext>
                <a:ext uri="{FF2B5EF4-FFF2-40B4-BE49-F238E27FC236}">
                  <a16:creationId xmlns:a16="http://schemas.microsoft.com/office/drawing/2014/main" id="{00000000-0008-0000-0500-00000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161925</xdr:rowOff>
        </xdr:from>
        <xdr:to>
          <xdr:col>0</xdr:col>
          <xdr:colOff>571500</xdr:colOff>
          <xdr:row>48</xdr:row>
          <xdr:rowOff>19050</xdr:rowOff>
        </xdr:to>
        <xdr:sp macro="" textlink="">
          <xdr:nvSpPr>
            <xdr:cNvPr id="92168" name="Check Box 8" hidden="1">
              <a:extLst>
                <a:ext uri="{63B3BB69-23CF-44E3-9099-C40C66FF867C}">
                  <a14:compatExt spid="_x0000_s92168"/>
                </a:ext>
                <a:ext uri="{FF2B5EF4-FFF2-40B4-BE49-F238E27FC236}">
                  <a16:creationId xmlns:a16="http://schemas.microsoft.com/office/drawing/2014/main" id="{00000000-0008-0000-0500-00000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161925</xdr:rowOff>
        </xdr:from>
        <xdr:to>
          <xdr:col>0</xdr:col>
          <xdr:colOff>552450</xdr:colOff>
          <xdr:row>49</xdr:row>
          <xdr:rowOff>28575</xdr:rowOff>
        </xdr:to>
        <xdr:sp macro="" textlink="">
          <xdr:nvSpPr>
            <xdr:cNvPr id="92169" name="Check Box 9" hidden="1">
              <a:extLst>
                <a:ext uri="{63B3BB69-23CF-44E3-9099-C40C66FF867C}">
                  <a14:compatExt spid="_x0000_s92169"/>
                </a:ext>
                <a:ext uri="{FF2B5EF4-FFF2-40B4-BE49-F238E27FC236}">
                  <a16:creationId xmlns:a16="http://schemas.microsoft.com/office/drawing/2014/main" id="{00000000-0008-0000-0500-00000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190500</xdr:rowOff>
        </xdr:from>
        <xdr:to>
          <xdr:col>0</xdr:col>
          <xdr:colOff>628650</xdr:colOff>
          <xdr:row>52</xdr:row>
          <xdr:rowOff>9525</xdr:rowOff>
        </xdr:to>
        <xdr:sp macro="" textlink="">
          <xdr:nvSpPr>
            <xdr:cNvPr id="92170" name="Check Box 10" hidden="1">
              <a:extLst>
                <a:ext uri="{63B3BB69-23CF-44E3-9099-C40C66FF867C}">
                  <a14:compatExt spid="_x0000_s92170"/>
                </a:ext>
                <a:ext uri="{FF2B5EF4-FFF2-40B4-BE49-F238E27FC236}">
                  <a16:creationId xmlns:a16="http://schemas.microsoft.com/office/drawing/2014/main" id="{00000000-0008-0000-0500-00000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0</xdr:col>
          <xdr:colOff>571500</xdr:colOff>
          <xdr:row>53</xdr:row>
          <xdr:rowOff>19050</xdr:rowOff>
        </xdr:to>
        <xdr:sp macro="" textlink="">
          <xdr:nvSpPr>
            <xdr:cNvPr id="92171" name="Check Box 11" hidden="1">
              <a:extLst>
                <a:ext uri="{63B3BB69-23CF-44E3-9099-C40C66FF867C}">
                  <a14:compatExt spid="_x0000_s92171"/>
                </a:ext>
                <a:ext uri="{FF2B5EF4-FFF2-40B4-BE49-F238E27FC236}">
                  <a16:creationId xmlns:a16="http://schemas.microsoft.com/office/drawing/2014/main" id="{00000000-0008-0000-0500-00000B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2172" name="Check Box 12" hidden="1">
              <a:extLst>
                <a:ext uri="{63B3BB69-23CF-44E3-9099-C40C66FF867C}">
                  <a14:compatExt spid="_x0000_s92172"/>
                </a:ext>
                <a:ext uri="{FF2B5EF4-FFF2-40B4-BE49-F238E27FC236}">
                  <a16:creationId xmlns:a16="http://schemas.microsoft.com/office/drawing/2014/main" id="{00000000-0008-0000-0500-00000C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2173" name="Check Box 13" hidden="1">
              <a:extLst>
                <a:ext uri="{63B3BB69-23CF-44E3-9099-C40C66FF867C}">
                  <a14:compatExt spid="_x0000_s92173"/>
                </a:ext>
                <a:ext uri="{FF2B5EF4-FFF2-40B4-BE49-F238E27FC236}">
                  <a16:creationId xmlns:a16="http://schemas.microsoft.com/office/drawing/2014/main" id="{00000000-0008-0000-0500-00000D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2174" name="Check Box 14" hidden="1">
              <a:extLst>
                <a:ext uri="{63B3BB69-23CF-44E3-9099-C40C66FF867C}">
                  <a14:compatExt spid="_x0000_s92174"/>
                </a:ext>
                <a:ext uri="{FF2B5EF4-FFF2-40B4-BE49-F238E27FC236}">
                  <a16:creationId xmlns:a16="http://schemas.microsoft.com/office/drawing/2014/main" id="{00000000-0008-0000-0500-00000E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0</xdr:rowOff>
        </xdr:from>
        <xdr:to>
          <xdr:col>0</xdr:col>
          <xdr:colOff>504825</xdr:colOff>
          <xdr:row>55</xdr:row>
          <xdr:rowOff>19050</xdr:rowOff>
        </xdr:to>
        <xdr:sp macro="" textlink="">
          <xdr:nvSpPr>
            <xdr:cNvPr id="92175" name="Check Box 15" hidden="1">
              <a:extLst>
                <a:ext uri="{63B3BB69-23CF-44E3-9099-C40C66FF867C}">
                  <a14:compatExt spid="_x0000_s92175"/>
                </a:ext>
                <a:ext uri="{FF2B5EF4-FFF2-40B4-BE49-F238E27FC236}">
                  <a16:creationId xmlns:a16="http://schemas.microsoft.com/office/drawing/2014/main" id="{00000000-0008-0000-0500-00000F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171450</xdr:rowOff>
        </xdr:from>
        <xdr:to>
          <xdr:col>0</xdr:col>
          <xdr:colOff>523875</xdr:colOff>
          <xdr:row>56</xdr:row>
          <xdr:rowOff>9525</xdr:rowOff>
        </xdr:to>
        <xdr:sp macro="" textlink="">
          <xdr:nvSpPr>
            <xdr:cNvPr id="92176" name="Check Box 16" hidden="1">
              <a:extLst>
                <a:ext uri="{63B3BB69-23CF-44E3-9099-C40C66FF867C}">
                  <a14:compatExt spid="_x0000_s92176"/>
                </a:ext>
                <a:ext uri="{FF2B5EF4-FFF2-40B4-BE49-F238E27FC236}">
                  <a16:creationId xmlns:a16="http://schemas.microsoft.com/office/drawing/2014/main" id="{00000000-0008-0000-0500-000010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0</xdr:rowOff>
        </xdr:from>
        <xdr:to>
          <xdr:col>0</xdr:col>
          <xdr:colOff>552450</xdr:colOff>
          <xdr:row>50</xdr:row>
          <xdr:rowOff>57150</xdr:rowOff>
        </xdr:to>
        <xdr:sp macro="" textlink="">
          <xdr:nvSpPr>
            <xdr:cNvPr id="92177" name="Check Box 17" hidden="1">
              <a:extLst>
                <a:ext uri="{63B3BB69-23CF-44E3-9099-C40C66FF867C}">
                  <a14:compatExt spid="_x0000_s92177"/>
                </a:ext>
                <a:ext uri="{FF2B5EF4-FFF2-40B4-BE49-F238E27FC236}">
                  <a16:creationId xmlns:a16="http://schemas.microsoft.com/office/drawing/2014/main" id="{00000000-0008-0000-0500-00001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0</xdr:rowOff>
        </xdr:from>
        <xdr:to>
          <xdr:col>0</xdr:col>
          <xdr:colOff>523875</xdr:colOff>
          <xdr:row>57</xdr:row>
          <xdr:rowOff>28575</xdr:rowOff>
        </xdr:to>
        <xdr:sp macro="" textlink="">
          <xdr:nvSpPr>
            <xdr:cNvPr id="92178" name="Check Box 18" hidden="1">
              <a:extLst>
                <a:ext uri="{63B3BB69-23CF-44E3-9099-C40C66FF867C}">
                  <a14:compatExt spid="_x0000_s92178"/>
                </a:ext>
                <a:ext uri="{FF2B5EF4-FFF2-40B4-BE49-F238E27FC236}">
                  <a16:creationId xmlns:a16="http://schemas.microsoft.com/office/drawing/2014/main" id="{00000000-0008-0000-0500-00001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2179" name="Check Box 19" hidden="1">
              <a:extLst>
                <a:ext uri="{63B3BB69-23CF-44E3-9099-C40C66FF867C}">
                  <a14:compatExt spid="_x0000_s92179"/>
                </a:ext>
                <a:ext uri="{FF2B5EF4-FFF2-40B4-BE49-F238E27FC236}">
                  <a16:creationId xmlns:a16="http://schemas.microsoft.com/office/drawing/2014/main" id="{00000000-0008-0000-0500-00001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2180" name="Check Box 20" hidden="1">
              <a:extLst>
                <a:ext uri="{63B3BB69-23CF-44E3-9099-C40C66FF867C}">
                  <a14:compatExt spid="_x0000_s92180"/>
                </a:ext>
                <a:ext uri="{FF2B5EF4-FFF2-40B4-BE49-F238E27FC236}">
                  <a16:creationId xmlns:a16="http://schemas.microsoft.com/office/drawing/2014/main" id="{00000000-0008-0000-0500-00001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2181" name="Check Box 21" hidden="1">
              <a:extLst>
                <a:ext uri="{63B3BB69-23CF-44E3-9099-C40C66FF867C}">
                  <a14:compatExt spid="_x0000_s92181"/>
                </a:ext>
                <a:ext uri="{FF2B5EF4-FFF2-40B4-BE49-F238E27FC236}">
                  <a16:creationId xmlns:a16="http://schemas.microsoft.com/office/drawing/2014/main" id="{00000000-0008-0000-0500-00001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2182" name="Check Box 22" hidden="1">
              <a:extLst>
                <a:ext uri="{63B3BB69-23CF-44E3-9099-C40C66FF867C}">
                  <a14:compatExt spid="_x0000_s92182"/>
                </a:ext>
                <a:ext uri="{FF2B5EF4-FFF2-40B4-BE49-F238E27FC236}">
                  <a16:creationId xmlns:a16="http://schemas.microsoft.com/office/drawing/2014/main" id="{00000000-0008-0000-0500-00001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2183" name="Check Box 23" hidden="1">
              <a:extLst>
                <a:ext uri="{63B3BB69-23CF-44E3-9099-C40C66FF867C}">
                  <a14:compatExt spid="_x0000_s92183"/>
                </a:ext>
                <a:ext uri="{FF2B5EF4-FFF2-40B4-BE49-F238E27FC236}">
                  <a16:creationId xmlns:a16="http://schemas.microsoft.com/office/drawing/2014/main" id="{00000000-0008-0000-0500-00001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2184" name="Check Box 24" hidden="1">
              <a:extLst>
                <a:ext uri="{63B3BB69-23CF-44E3-9099-C40C66FF867C}">
                  <a14:compatExt spid="_x0000_s92184"/>
                </a:ext>
                <a:ext uri="{FF2B5EF4-FFF2-40B4-BE49-F238E27FC236}">
                  <a16:creationId xmlns:a16="http://schemas.microsoft.com/office/drawing/2014/main" id="{00000000-0008-0000-0500-00001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2185" name="Check Box 25" hidden="1">
              <a:extLst>
                <a:ext uri="{63B3BB69-23CF-44E3-9099-C40C66FF867C}">
                  <a14:compatExt spid="_x0000_s92185"/>
                </a:ext>
                <a:ext uri="{FF2B5EF4-FFF2-40B4-BE49-F238E27FC236}">
                  <a16:creationId xmlns:a16="http://schemas.microsoft.com/office/drawing/2014/main" id="{00000000-0008-0000-0500-00001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171450</xdr:rowOff>
        </xdr:from>
        <xdr:to>
          <xdr:col>0</xdr:col>
          <xdr:colOff>571500</xdr:colOff>
          <xdr:row>36</xdr:row>
          <xdr:rowOff>9525</xdr:rowOff>
        </xdr:to>
        <xdr:sp macro="" textlink="">
          <xdr:nvSpPr>
            <xdr:cNvPr id="92186" name="Check Box 26" hidden="1">
              <a:extLst>
                <a:ext uri="{63B3BB69-23CF-44E3-9099-C40C66FF867C}">
                  <a14:compatExt spid="_x0000_s92186"/>
                </a:ext>
                <a:ext uri="{FF2B5EF4-FFF2-40B4-BE49-F238E27FC236}">
                  <a16:creationId xmlns:a16="http://schemas.microsoft.com/office/drawing/2014/main" id="{00000000-0008-0000-0500-00001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180975</xdr:rowOff>
        </xdr:from>
        <xdr:to>
          <xdr:col>0</xdr:col>
          <xdr:colOff>571500</xdr:colOff>
          <xdr:row>37</xdr:row>
          <xdr:rowOff>19050</xdr:rowOff>
        </xdr:to>
        <xdr:sp macro="" textlink="">
          <xdr:nvSpPr>
            <xdr:cNvPr id="92187" name="Check Box 27" hidden="1">
              <a:extLst>
                <a:ext uri="{63B3BB69-23CF-44E3-9099-C40C66FF867C}">
                  <a14:compatExt spid="_x0000_s92187"/>
                </a:ext>
                <a:ext uri="{FF2B5EF4-FFF2-40B4-BE49-F238E27FC236}">
                  <a16:creationId xmlns:a16="http://schemas.microsoft.com/office/drawing/2014/main" id="{00000000-0008-0000-0500-00001B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171450</xdr:rowOff>
        </xdr:from>
        <xdr:to>
          <xdr:col>0</xdr:col>
          <xdr:colOff>571500</xdr:colOff>
          <xdr:row>38</xdr:row>
          <xdr:rowOff>9525</xdr:rowOff>
        </xdr:to>
        <xdr:sp macro="" textlink="">
          <xdr:nvSpPr>
            <xdr:cNvPr id="92188" name="Check Box 28" hidden="1">
              <a:extLst>
                <a:ext uri="{63B3BB69-23CF-44E3-9099-C40C66FF867C}">
                  <a14:compatExt spid="_x0000_s92188"/>
                </a:ext>
                <a:ext uri="{FF2B5EF4-FFF2-40B4-BE49-F238E27FC236}">
                  <a16:creationId xmlns:a16="http://schemas.microsoft.com/office/drawing/2014/main" id="{00000000-0008-0000-0500-00001C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171450</xdr:rowOff>
        </xdr:from>
        <xdr:to>
          <xdr:col>0</xdr:col>
          <xdr:colOff>571500</xdr:colOff>
          <xdr:row>39</xdr:row>
          <xdr:rowOff>9525</xdr:rowOff>
        </xdr:to>
        <xdr:sp macro="" textlink="">
          <xdr:nvSpPr>
            <xdr:cNvPr id="92189" name="Check Box 29" hidden="1">
              <a:extLst>
                <a:ext uri="{63B3BB69-23CF-44E3-9099-C40C66FF867C}">
                  <a14:compatExt spid="_x0000_s92189"/>
                </a:ext>
                <a:ext uri="{FF2B5EF4-FFF2-40B4-BE49-F238E27FC236}">
                  <a16:creationId xmlns:a16="http://schemas.microsoft.com/office/drawing/2014/main" id="{00000000-0008-0000-0500-00001D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171450</xdr:rowOff>
        </xdr:from>
        <xdr:to>
          <xdr:col>0</xdr:col>
          <xdr:colOff>571500</xdr:colOff>
          <xdr:row>40</xdr:row>
          <xdr:rowOff>9525</xdr:rowOff>
        </xdr:to>
        <xdr:sp macro="" textlink="">
          <xdr:nvSpPr>
            <xdr:cNvPr id="92190" name="Check Box 30" hidden="1">
              <a:extLst>
                <a:ext uri="{63B3BB69-23CF-44E3-9099-C40C66FF867C}">
                  <a14:compatExt spid="_x0000_s92190"/>
                </a:ext>
                <a:ext uri="{FF2B5EF4-FFF2-40B4-BE49-F238E27FC236}">
                  <a16:creationId xmlns:a16="http://schemas.microsoft.com/office/drawing/2014/main" id="{00000000-0008-0000-0500-00001E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161925</xdr:rowOff>
        </xdr:from>
        <xdr:to>
          <xdr:col>0</xdr:col>
          <xdr:colOff>571500</xdr:colOff>
          <xdr:row>41</xdr:row>
          <xdr:rowOff>0</xdr:rowOff>
        </xdr:to>
        <xdr:sp macro="" textlink="">
          <xdr:nvSpPr>
            <xdr:cNvPr id="92191" name="Check Box 31" hidden="1">
              <a:extLst>
                <a:ext uri="{63B3BB69-23CF-44E3-9099-C40C66FF867C}">
                  <a14:compatExt spid="_x0000_s92191"/>
                </a:ext>
                <a:ext uri="{FF2B5EF4-FFF2-40B4-BE49-F238E27FC236}">
                  <a16:creationId xmlns:a16="http://schemas.microsoft.com/office/drawing/2014/main" id="{00000000-0008-0000-0500-00001F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171450</xdr:rowOff>
        </xdr:from>
        <xdr:to>
          <xdr:col>0</xdr:col>
          <xdr:colOff>571500</xdr:colOff>
          <xdr:row>21</xdr:row>
          <xdr:rowOff>9525</xdr:rowOff>
        </xdr:to>
        <xdr:sp macro="" textlink="">
          <xdr:nvSpPr>
            <xdr:cNvPr id="92192" name="Check Box 32" hidden="1">
              <a:extLst>
                <a:ext uri="{63B3BB69-23CF-44E3-9099-C40C66FF867C}">
                  <a14:compatExt spid="_x0000_s92192"/>
                </a:ext>
                <a:ext uri="{FF2B5EF4-FFF2-40B4-BE49-F238E27FC236}">
                  <a16:creationId xmlns:a16="http://schemas.microsoft.com/office/drawing/2014/main" id="{00000000-0008-0000-0500-000020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171450</xdr:rowOff>
        </xdr:from>
        <xdr:to>
          <xdr:col>0</xdr:col>
          <xdr:colOff>571500</xdr:colOff>
          <xdr:row>22</xdr:row>
          <xdr:rowOff>9525</xdr:rowOff>
        </xdr:to>
        <xdr:sp macro="" textlink="">
          <xdr:nvSpPr>
            <xdr:cNvPr id="92193" name="Check Box 33" hidden="1">
              <a:extLst>
                <a:ext uri="{63B3BB69-23CF-44E3-9099-C40C66FF867C}">
                  <a14:compatExt spid="_x0000_s92193"/>
                </a:ext>
                <a:ext uri="{FF2B5EF4-FFF2-40B4-BE49-F238E27FC236}">
                  <a16:creationId xmlns:a16="http://schemas.microsoft.com/office/drawing/2014/main" id="{00000000-0008-0000-0500-00002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2194" name="Check Box 34" hidden="1">
              <a:extLst>
                <a:ext uri="{63B3BB69-23CF-44E3-9099-C40C66FF867C}">
                  <a14:compatExt spid="_x0000_s92194"/>
                </a:ext>
                <a:ext uri="{FF2B5EF4-FFF2-40B4-BE49-F238E27FC236}">
                  <a16:creationId xmlns:a16="http://schemas.microsoft.com/office/drawing/2014/main" id="{00000000-0008-0000-0500-00002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180975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92195" name="Check Box 35" hidden="1">
              <a:extLst>
                <a:ext uri="{63B3BB69-23CF-44E3-9099-C40C66FF867C}">
                  <a14:compatExt spid="_x0000_s92195"/>
                </a:ext>
                <a:ext uri="{FF2B5EF4-FFF2-40B4-BE49-F238E27FC236}">
                  <a16:creationId xmlns:a16="http://schemas.microsoft.com/office/drawing/2014/main" id="{00000000-0008-0000-0500-00002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2196" name="Check Box 36" hidden="1">
              <a:extLst>
                <a:ext uri="{63B3BB69-23CF-44E3-9099-C40C66FF867C}">
                  <a14:compatExt spid="_x0000_s92196"/>
                </a:ext>
                <a:ext uri="{FF2B5EF4-FFF2-40B4-BE49-F238E27FC236}">
                  <a16:creationId xmlns:a16="http://schemas.microsoft.com/office/drawing/2014/main" id="{00000000-0008-0000-0500-00002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180975</xdr:rowOff>
        </xdr:from>
        <xdr:to>
          <xdr:col>0</xdr:col>
          <xdr:colOff>571500</xdr:colOff>
          <xdr:row>28</xdr:row>
          <xdr:rowOff>19050</xdr:rowOff>
        </xdr:to>
        <xdr:sp macro="" textlink="">
          <xdr:nvSpPr>
            <xdr:cNvPr id="92197" name="Check Box 37" hidden="1">
              <a:extLst>
                <a:ext uri="{63B3BB69-23CF-44E3-9099-C40C66FF867C}">
                  <a14:compatExt spid="_x0000_s92197"/>
                </a:ext>
                <a:ext uri="{FF2B5EF4-FFF2-40B4-BE49-F238E27FC236}">
                  <a16:creationId xmlns:a16="http://schemas.microsoft.com/office/drawing/2014/main" id="{00000000-0008-0000-0500-00002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571500</xdr:colOff>
          <xdr:row>29</xdr:row>
          <xdr:rowOff>9525</xdr:rowOff>
        </xdr:to>
        <xdr:sp macro="" textlink="">
          <xdr:nvSpPr>
            <xdr:cNvPr id="92198" name="Check Box 38" hidden="1">
              <a:extLst>
                <a:ext uri="{63B3BB69-23CF-44E3-9099-C40C66FF867C}">
                  <a14:compatExt spid="_x0000_s92198"/>
                </a:ext>
                <a:ext uri="{FF2B5EF4-FFF2-40B4-BE49-F238E27FC236}">
                  <a16:creationId xmlns:a16="http://schemas.microsoft.com/office/drawing/2014/main" id="{00000000-0008-0000-0500-00002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571500</xdr:colOff>
          <xdr:row>30</xdr:row>
          <xdr:rowOff>9525</xdr:rowOff>
        </xdr:to>
        <xdr:sp macro="" textlink="">
          <xdr:nvSpPr>
            <xdr:cNvPr id="92199" name="Check Box 39" hidden="1">
              <a:extLst>
                <a:ext uri="{63B3BB69-23CF-44E3-9099-C40C66FF867C}">
                  <a14:compatExt spid="_x0000_s92199"/>
                </a:ext>
                <a:ext uri="{FF2B5EF4-FFF2-40B4-BE49-F238E27FC236}">
                  <a16:creationId xmlns:a16="http://schemas.microsoft.com/office/drawing/2014/main" id="{00000000-0008-0000-0500-00002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571500</xdr:colOff>
          <xdr:row>31</xdr:row>
          <xdr:rowOff>9525</xdr:rowOff>
        </xdr:to>
        <xdr:sp macro="" textlink="">
          <xdr:nvSpPr>
            <xdr:cNvPr id="92200" name="Check Box 40" hidden="1">
              <a:extLst>
                <a:ext uri="{63B3BB69-23CF-44E3-9099-C40C66FF867C}">
                  <a14:compatExt spid="_x0000_s92200"/>
                </a:ext>
                <a:ext uri="{FF2B5EF4-FFF2-40B4-BE49-F238E27FC236}">
                  <a16:creationId xmlns:a16="http://schemas.microsoft.com/office/drawing/2014/main" id="{00000000-0008-0000-0500-00002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92201" name="Check Box 41" hidden="1">
              <a:extLst>
                <a:ext uri="{63B3BB69-23CF-44E3-9099-C40C66FF867C}">
                  <a14:compatExt spid="_x0000_s92201"/>
                </a:ext>
                <a:ext uri="{FF2B5EF4-FFF2-40B4-BE49-F238E27FC236}">
                  <a16:creationId xmlns:a16="http://schemas.microsoft.com/office/drawing/2014/main" id="{00000000-0008-0000-0500-00002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171450</xdr:rowOff>
        </xdr:from>
        <xdr:to>
          <xdr:col>0</xdr:col>
          <xdr:colOff>571500</xdr:colOff>
          <xdr:row>33</xdr:row>
          <xdr:rowOff>9525</xdr:rowOff>
        </xdr:to>
        <xdr:sp macro="" textlink="">
          <xdr:nvSpPr>
            <xdr:cNvPr id="92202" name="Check Box 42" hidden="1">
              <a:extLst>
                <a:ext uri="{63B3BB69-23CF-44E3-9099-C40C66FF867C}">
                  <a14:compatExt spid="_x0000_s92202"/>
                </a:ext>
                <a:ext uri="{FF2B5EF4-FFF2-40B4-BE49-F238E27FC236}">
                  <a16:creationId xmlns:a16="http://schemas.microsoft.com/office/drawing/2014/main" id="{00000000-0008-0000-0500-00002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6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6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3187" name="Check Box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6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161925</xdr:rowOff>
        </xdr:from>
        <xdr:to>
          <xdr:col>0</xdr:col>
          <xdr:colOff>542925</xdr:colOff>
          <xdr:row>44</xdr:row>
          <xdr:rowOff>9525</xdr:rowOff>
        </xdr:to>
        <xdr:sp macro="" textlink="">
          <xdr:nvSpPr>
            <xdr:cNvPr id="93188" name="Check Box 4" hidden="1">
              <a:extLst>
                <a:ext uri="{63B3BB69-23CF-44E3-9099-C40C66FF867C}">
                  <a14:compatExt spid="_x0000_s93188"/>
                </a:ext>
                <a:ext uri="{FF2B5EF4-FFF2-40B4-BE49-F238E27FC236}">
                  <a16:creationId xmlns:a16="http://schemas.microsoft.com/office/drawing/2014/main" id="{00000000-0008-0000-0600-00000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0</xdr:col>
          <xdr:colOff>552450</xdr:colOff>
          <xdr:row>45</xdr:row>
          <xdr:rowOff>9525</xdr:rowOff>
        </xdr:to>
        <xdr:sp macro="" textlink="">
          <xdr:nvSpPr>
            <xdr:cNvPr id="93189" name="Check Box 5" hidden="1">
              <a:extLst>
                <a:ext uri="{63B3BB69-23CF-44E3-9099-C40C66FF867C}">
                  <a14:compatExt spid="_x0000_s93189"/>
                </a:ext>
                <a:ext uri="{FF2B5EF4-FFF2-40B4-BE49-F238E27FC236}">
                  <a16:creationId xmlns:a16="http://schemas.microsoft.com/office/drawing/2014/main" id="{00000000-0008-0000-0600-00000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180975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93190" name="Check Box 6" hidden="1">
              <a:extLst>
                <a:ext uri="{63B3BB69-23CF-44E3-9099-C40C66FF867C}">
                  <a14:compatExt spid="_x0000_s93190"/>
                </a:ext>
                <a:ext uri="{FF2B5EF4-FFF2-40B4-BE49-F238E27FC236}">
                  <a16:creationId xmlns:a16="http://schemas.microsoft.com/office/drawing/2014/main" id="{00000000-0008-0000-0600-00000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0</xdr:rowOff>
        </xdr:from>
        <xdr:to>
          <xdr:col>0</xdr:col>
          <xdr:colOff>514350</xdr:colOff>
          <xdr:row>47</xdr:row>
          <xdr:rowOff>28575</xdr:rowOff>
        </xdr:to>
        <xdr:sp macro="" textlink="">
          <xdr:nvSpPr>
            <xdr:cNvPr id="93191" name="Check Box 7" hidden="1">
              <a:extLst>
                <a:ext uri="{63B3BB69-23CF-44E3-9099-C40C66FF867C}">
                  <a14:compatExt spid="_x0000_s93191"/>
                </a:ext>
                <a:ext uri="{FF2B5EF4-FFF2-40B4-BE49-F238E27FC236}">
                  <a16:creationId xmlns:a16="http://schemas.microsoft.com/office/drawing/2014/main" id="{00000000-0008-0000-0600-00000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161925</xdr:rowOff>
        </xdr:from>
        <xdr:to>
          <xdr:col>0</xdr:col>
          <xdr:colOff>571500</xdr:colOff>
          <xdr:row>48</xdr:row>
          <xdr:rowOff>19050</xdr:rowOff>
        </xdr:to>
        <xdr:sp macro="" textlink="">
          <xdr:nvSpPr>
            <xdr:cNvPr id="93192" name="Check Box 8" hidden="1">
              <a:extLst>
                <a:ext uri="{63B3BB69-23CF-44E3-9099-C40C66FF867C}">
                  <a14:compatExt spid="_x0000_s93192"/>
                </a:ext>
                <a:ext uri="{FF2B5EF4-FFF2-40B4-BE49-F238E27FC236}">
                  <a16:creationId xmlns:a16="http://schemas.microsoft.com/office/drawing/2014/main" id="{00000000-0008-0000-0600-00000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161925</xdr:rowOff>
        </xdr:from>
        <xdr:to>
          <xdr:col>0</xdr:col>
          <xdr:colOff>552450</xdr:colOff>
          <xdr:row>49</xdr:row>
          <xdr:rowOff>28575</xdr:rowOff>
        </xdr:to>
        <xdr:sp macro="" textlink="">
          <xdr:nvSpPr>
            <xdr:cNvPr id="93193" name="Check Box 9" hidden="1">
              <a:extLst>
                <a:ext uri="{63B3BB69-23CF-44E3-9099-C40C66FF867C}">
                  <a14:compatExt spid="_x0000_s93193"/>
                </a:ext>
                <a:ext uri="{FF2B5EF4-FFF2-40B4-BE49-F238E27FC236}">
                  <a16:creationId xmlns:a16="http://schemas.microsoft.com/office/drawing/2014/main" id="{00000000-0008-0000-0600-00000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190500</xdr:rowOff>
        </xdr:from>
        <xdr:to>
          <xdr:col>0</xdr:col>
          <xdr:colOff>628650</xdr:colOff>
          <xdr:row>52</xdr:row>
          <xdr:rowOff>9525</xdr:rowOff>
        </xdr:to>
        <xdr:sp macro="" textlink="">
          <xdr:nvSpPr>
            <xdr:cNvPr id="93194" name="Check Box 10" hidden="1">
              <a:extLst>
                <a:ext uri="{63B3BB69-23CF-44E3-9099-C40C66FF867C}">
                  <a14:compatExt spid="_x0000_s93194"/>
                </a:ext>
                <a:ext uri="{FF2B5EF4-FFF2-40B4-BE49-F238E27FC236}">
                  <a16:creationId xmlns:a16="http://schemas.microsoft.com/office/drawing/2014/main" id="{00000000-0008-0000-0600-00000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0</xdr:col>
          <xdr:colOff>571500</xdr:colOff>
          <xdr:row>53</xdr:row>
          <xdr:rowOff>19050</xdr:rowOff>
        </xdr:to>
        <xdr:sp macro="" textlink="">
          <xdr:nvSpPr>
            <xdr:cNvPr id="93195" name="Check Box 11" hidden="1">
              <a:extLst>
                <a:ext uri="{63B3BB69-23CF-44E3-9099-C40C66FF867C}">
                  <a14:compatExt spid="_x0000_s93195"/>
                </a:ext>
                <a:ext uri="{FF2B5EF4-FFF2-40B4-BE49-F238E27FC236}">
                  <a16:creationId xmlns:a16="http://schemas.microsoft.com/office/drawing/2014/main" id="{00000000-0008-0000-0600-00000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3196" name="Check Box 12" hidden="1">
              <a:extLst>
                <a:ext uri="{63B3BB69-23CF-44E3-9099-C40C66FF867C}">
                  <a14:compatExt spid="_x0000_s93196"/>
                </a:ext>
                <a:ext uri="{FF2B5EF4-FFF2-40B4-BE49-F238E27FC236}">
                  <a16:creationId xmlns:a16="http://schemas.microsoft.com/office/drawing/2014/main" id="{00000000-0008-0000-0600-00000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3197" name="Check Box 13" hidden="1">
              <a:extLst>
                <a:ext uri="{63B3BB69-23CF-44E3-9099-C40C66FF867C}">
                  <a14:compatExt spid="_x0000_s93197"/>
                </a:ext>
                <a:ext uri="{FF2B5EF4-FFF2-40B4-BE49-F238E27FC236}">
                  <a16:creationId xmlns:a16="http://schemas.microsoft.com/office/drawing/2014/main" id="{00000000-0008-0000-0600-00000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6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0</xdr:rowOff>
        </xdr:from>
        <xdr:to>
          <xdr:col>0</xdr:col>
          <xdr:colOff>504825</xdr:colOff>
          <xdr:row>55</xdr:row>
          <xdr:rowOff>19050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6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171450</xdr:rowOff>
        </xdr:from>
        <xdr:to>
          <xdr:col>0</xdr:col>
          <xdr:colOff>523875</xdr:colOff>
          <xdr:row>56</xdr:row>
          <xdr:rowOff>9525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6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0</xdr:rowOff>
        </xdr:from>
        <xdr:to>
          <xdr:col>0</xdr:col>
          <xdr:colOff>552450</xdr:colOff>
          <xdr:row>50</xdr:row>
          <xdr:rowOff>57150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6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0</xdr:rowOff>
        </xdr:from>
        <xdr:to>
          <xdr:col>0</xdr:col>
          <xdr:colOff>523875</xdr:colOff>
          <xdr:row>57</xdr:row>
          <xdr:rowOff>28575</xdr:rowOff>
        </xdr:to>
        <xdr:sp macro="" textlink="">
          <xdr:nvSpPr>
            <xdr:cNvPr id="93202" name="Check Box 18" hidden="1">
              <a:extLst>
                <a:ext uri="{63B3BB69-23CF-44E3-9099-C40C66FF867C}">
                  <a14:compatExt spid="_x0000_s93202"/>
                </a:ext>
                <a:ext uri="{FF2B5EF4-FFF2-40B4-BE49-F238E27FC236}">
                  <a16:creationId xmlns:a16="http://schemas.microsoft.com/office/drawing/2014/main" id="{00000000-0008-0000-0600-00001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3203" name="Check Box 19" hidden="1">
              <a:extLst>
                <a:ext uri="{63B3BB69-23CF-44E3-9099-C40C66FF867C}">
                  <a14:compatExt spid="_x0000_s93203"/>
                </a:ext>
                <a:ext uri="{FF2B5EF4-FFF2-40B4-BE49-F238E27FC236}">
                  <a16:creationId xmlns:a16="http://schemas.microsoft.com/office/drawing/2014/main" id="{00000000-0008-0000-0600-00001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3204" name="Check Box 20" hidden="1">
              <a:extLst>
                <a:ext uri="{63B3BB69-23CF-44E3-9099-C40C66FF867C}">
                  <a14:compatExt spid="_x0000_s93204"/>
                </a:ext>
                <a:ext uri="{FF2B5EF4-FFF2-40B4-BE49-F238E27FC236}">
                  <a16:creationId xmlns:a16="http://schemas.microsoft.com/office/drawing/2014/main" id="{00000000-0008-0000-0600-00001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3205" name="Check Box 21" hidden="1">
              <a:extLst>
                <a:ext uri="{63B3BB69-23CF-44E3-9099-C40C66FF867C}">
                  <a14:compatExt spid="_x0000_s93205"/>
                </a:ext>
                <a:ext uri="{FF2B5EF4-FFF2-40B4-BE49-F238E27FC236}">
                  <a16:creationId xmlns:a16="http://schemas.microsoft.com/office/drawing/2014/main" id="{00000000-0008-0000-0600-00001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3206" name="Check Box 22" hidden="1">
              <a:extLst>
                <a:ext uri="{63B3BB69-23CF-44E3-9099-C40C66FF867C}">
                  <a14:compatExt spid="_x0000_s93206"/>
                </a:ext>
                <a:ext uri="{FF2B5EF4-FFF2-40B4-BE49-F238E27FC236}">
                  <a16:creationId xmlns:a16="http://schemas.microsoft.com/office/drawing/2014/main" id="{00000000-0008-0000-0600-00001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3207" name="Check Box 23" hidden="1">
              <a:extLst>
                <a:ext uri="{63B3BB69-23CF-44E3-9099-C40C66FF867C}">
                  <a14:compatExt spid="_x0000_s93207"/>
                </a:ext>
                <a:ext uri="{FF2B5EF4-FFF2-40B4-BE49-F238E27FC236}">
                  <a16:creationId xmlns:a16="http://schemas.microsoft.com/office/drawing/2014/main" id="{00000000-0008-0000-0600-00001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3208" name="Check Box 24" hidden="1">
              <a:extLst>
                <a:ext uri="{63B3BB69-23CF-44E3-9099-C40C66FF867C}">
                  <a14:compatExt spid="_x0000_s93208"/>
                </a:ext>
                <a:ext uri="{FF2B5EF4-FFF2-40B4-BE49-F238E27FC236}">
                  <a16:creationId xmlns:a16="http://schemas.microsoft.com/office/drawing/2014/main" id="{00000000-0008-0000-0600-00001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3209" name="Check Box 25" hidden="1">
              <a:extLst>
                <a:ext uri="{63B3BB69-23CF-44E3-9099-C40C66FF867C}">
                  <a14:compatExt spid="_x0000_s93209"/>
                </a:ext>
                <a:ext uri="{FF2B5EF4-FFF2-40B4-BE49-F238E27FC236}">
                  <a16:creationId xmlns:a16="http://schemas.microsoft.com/office/drawing/2014/main" id="{00000000-0008-0000-0600-00001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171450</xdr:rowOff>
        </xdr:from>
        <xdr:to>
          <xdr:col>0</xdr:col>
          <xdr:colOff>571500</xdr:colOff>
          <xdr:row>36</xdr:row>
          <xdr:rowOff>9525</xdr:rowOff>
        </xdr:to>
        <xdr:sp macro="" textlink="">
          <xdr:nvSpPr>
            <xdr:cNvPr id="93210" name="Check Box 26" hidden="1">
              <a:extLst>
                <a:ext uri="{63B3BB69-23CF-44E3-9099-C40C66FF867C}">
                  <a14:compatExt spid="_x0000_s93210"/>
                </a:ext>
                <a:ext uri="{FF2B5EF4-FFF2-40B4-BE49-F238E27FC236}">
                  <a16:creationId xmlns:a16="http://schemas.microsoft.com/office/drawing/2014/main" id="{00000000-0008-0000-0600-00001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180975</xdr:rowOff>
        </xdr:from>
        <xdr:to>
          <xdr:col>0</xdr:col>
          <xdr:colOff>571500</xdr:colOff>
          <xdr:row>37</xdr:row>
          <xdr:rowOff>19050</xdr:rowOff>
        </xdr:to>
        <xdr:sp macro="" textlink="">
          <xdr:nvSpPr>
            <xdr:cNvPr id="93211" name="Check Box 27" hidden="1">
              <a:extLst>
                <a:ext uri="{63B3BB69-23CF-44E3-9099-C40C66FF867C}">
                  <a14:compatExt spid="_x0000_s93211"/>
                </a:ext>
                <a:ext uri="{FF2B5EF4-FFF2-40B4-BE49-F238E27FC236}">
                  <a16:creationId xmlns:a16="http://schemas.microsoft.com/office/drawing/2014/main" id="{00000000-0008-0000-0600-00001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171450</xdr:rowOff>
        </xdr:from>
        <xdr:to>
          <xdr:col>0</xdr:col>
          <xdr:colOff>571500</xdr:colOff>
          <xdr:row>38</xdr:row>
          <xdr:rowOff>9525</xdr:rowOff>
        </xdr:to>
        <xdr:sp macro="" textlink="">
          <xdr:nvSpPr>
            <xdr:cNvPr id="93212" name="Check Box 28" hidden="1">
              <a:extLst>
                <a:ext uri="{63B3BB69-23CF-44E3-9099-C40C66FF867C}">
                  <a14:compatExt spid="_x0000_s93212"/>
                </a:ext>
                <a:ext uri="{FF2B5EF4-FFF2-40B4-BE49-F238E27FC236}">
                  <a16:creationId xmlns:a16="http://schemas.microsoft.com/office/drawing/2014/main" id="{00000000-0008-0000-0600-00001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171450</xdr:rowOff>
        </xdr:from>
        <xdr:to>
          <xdr:col>0</xdr:col>
          <xdr:colOff>571500</xdr:colOff>
          <xdr:row>39</xdr:row>
          <xdr:rowOff>9525</xdr:rowOff>
        </xdr:to>
        <xdr:sp macro="" textlink="">
          <xdr:nvSpPr>
            <xdr:cNvPr id="93213" name="Check Box 29" hidden="1">
              <a:extLst>
                <a:ext uri="{63B3BB69-23CF-44E3-9099-C40C66FF867C}">
                  <a14:compatExt spid="_x0000_s93213"/>
                </a:ext>
                <a:ext uri="{FF2B5EF4-FFF2-40B4-BE49-F238E27FC236}">
                  <a16:creationId xmlns:a16="http://schemas.microsoft.com/office/drawing/2014/main" id="{00000000-0008-0000-0600-00001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171450</xdr:rowOff>
        </xdr:from>
        <xdr:to>
          <xdr:col>0</xdr:col>
          <xdr:colOff>571500</xdr:colOff>
          <xdr:row>40</xdr:row>
          <xdr:rowOff>9525</xdr:rowOff>
        </xdr:to>
        <xdr:sp macro="" textlink="">
          <xdr:nvSpPr>
            <xdr:cNvPr id="93214" name="Check Box 30" hidden="1">
              <a:extLst>
                <a:ext uri="{63B3BB69-23CF-44E3-9099-C40C66FF867C}">
                  <a14:compatExt spid="_x0000_s93214"/>
                </a:ext>
                <a:ext uri="{FF2B5EF4-FFF2-40B4-BE49-F238E27FC236}">
                  <a16:creationId xmlns:a16="http://schemas.microsoft.com/office/drawing/2014/main" id="{00000000-0008-0000-0600-00001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161925</xdr:rowOff>
        </xdr:from>
        <xdr:to>
          <xdr:col>0</xdr:col>
          <xdr:colOff>571500</xdr:colOff>
          <xdr:row>41</xdr:row>
          <xdr:rowOff>0</xdr:rowOff>
        </xdr:to>
        <xdr:sp macro="" textlink="">
          <xdr:nvSpPr>
            <xdr:cNvPr id="93215" name="Check Box 31" hidden="1">
              <a:extLst>
                <a:ext uri="{63B3BB69-23CF-44E3-9099-C40C66FF867C}">
                  <a14:compatExt spid="_x0000_s93215"/>
                </a:ext>
                <a:ext uri="{FF2B5EF4-FFF2-40B4-BE49-F238E27FC236}">
                  <a16:creationId xmlns:a16="http://schemas.microsoft.com/office/drawing/2014/main" id="{00000000-0008-0000-0600-00001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171450</xdr:rowOff>
        </xdr:from>
        <xdr:to>
          <xdr:col>0</xdr:col>
          <xdr:colOff>571500</xdr:colOff>
          <xdr:row>21</xdr:row>
          <xdr:rowOff>9525</xdr:rowOff>
        </xdr:to>
        <xdr:sp macro="" textlink="">
          <xdr:nvSpPr>
            <xdr:cNvPr id="93216" name="Check Box 32" hidden="1">
              <a:extLst>
                <a:ext uri="{63B3BB69-23CF-44E3-9099-C40C66FF867C}">
                  <a14:compatExt spid="_x0000_s93216"/>
                </a:ext>
                <a:ext uri="{FF2B5EF4-FFF2-40B4-BE49-F238E27FC236}">
                  <a16:creationId xmlns:a16="http://schemas.microsoft.com/office/drawing/2014/main" id="{00000000-0008-0000-0600-00002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171450</xdr:rowOff>
        </xdr:from>
        <xdr:to>
          <xdr:col>0</xdr:col>
          <xdr:colOff>571500</xdr:colOff>
          <xdr:row>22</xdr:row>
          <xdr:rowOff>9525</xdr:rowOff>
        </xdr:to>
        <xdr:sp macro="" textlink="">
          <xdr:nvSpPr>
            <xdr:cNvPr id="93217" name="Check Box 33" hidden="1">
              <a:extLst>
                <a:ext uri="{63B3BB69-23CF-44E3-9099-C40C66FF867C}">
                  <a14:compatExt spid="_x0000_s93217"/>
                </a:ext>
                <a:ext uri="{FF2B5EF4-FFF2-40B4-BE49-F238E27FC236}">
                  <a16:creationId xmlns:a16="http://schemas.microsoft.com/office/drawing/2014/main" id="{00000000-0008-0000-0600-00002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6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180975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93219" name="Check Box 35" hidden="1">
              <a:extLst>
                <a:ext uri="{63B3BB69-23CF-44E3-9099-C40C66FF867C}">
                  <a14:compatExt spid="_x0000_s93219"/>
                </a:ext>
                <a:ext uri="{FF2B5EF4-FFF2-40B4-BE49-F238E27FC236}">
                  <a16:creationId xmlns:a16="http://schemas.microsoft.com/office/drawing/2014/main" id="{00000000-0008-0000-0600-00002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3220" name="Check Box 36" hidden="1">
              <a:extLst>
                <a:ext uri="{63B3BB69-23CF-44E3-9099-C40C66FF867C}">
                  <a14:compatExt spid="_x0000_s93220"/>
                </a:ext>
                <a:ext uri="{FF2B5EF4-FFF2-40B4-BE49-F238E27FC236}">
                  <a16:creationId xmlns:a16="http://schemas.microsoft.com/office/drawing/2014/main" id="{00000000-0008-0000-0600-00002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180975</xdr:rowOff>
        </xdr:from>
        <xdr:to>
          <xdr:col>0</xdr:col>
          <xdr:colOff>571500</xdr:colOff>
          <xdr:row>28</xdr:row>
          <xdr:rowOff>19050</xdr:rowOff>
        </xdr:to>
        <xdr:sp macro="" textlink="">
          <xdr:nvSpPr>
            <xdr:cNvPr id="93221" name="Check Box 37" hidden="1">
              <a:extLst>
                <a:ext uri="{63B3BB69-23CF-44E3-9099-C40C66FF867C}">
                  <a14:compatExt spid="_x0000_s93221"/>
                </a:ext>
                <a:ext uri="{FF2B5EF4-FFF2-40B4-BE49-F238E27FC236}">
                  <a16:creationId xmlns:a16="http://schemas.microsoft.com/office/drawing/2014/main" id="{00000000-0008-0000-0600-00002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571500</xdr:colOff>
          <xdr:row>29</xdr:row>
          <xdr:rowOff>9525</xdr:rowOff>
        </xdr:to>
        <xdr:sp macro="" textlink="">
          <xdr:nvSpPr>
            <xdr:cNvPr id="93222" name="Check Box 38" hidden="1">
              <a:extLst>
                <a:ext uri="{63B3BB69-23CF-44E3-9099-C40C66FF867C}">
                  <a14:compatExt spid="_x0000_s93222"/>
                </a:ext>
                <a:ext uri="{FF2B5EF4-FFF2-40B4-BE49-F238E27FC236}">
                  <a16:creationId xmlns:a16="http://schemas.microsoft.com/office/drawing/2014/main" id="{00000000-0008-0000-0600-00002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571500</xdr:colOff>
          <xdr:row>30</xdr:row>
          <xdr:rowOff>9525</xdr:rowOff>
        </xdr:to>
        <xdr:sp macro="" textlink="">
          <xdr:nvSpPr>
            <xdr:cNvPr id="93223" name="Check Box 39" hidden="1">
              <a:extLst>
                <a:ext uri="{63B3BB69-23CF-44E3-9099-C40C66FF867C}">
                  <a14:compatExt spid="_x0000_s93223"/>
                </a:ext>
                <a:ext uri="{FF2B5EF4-FFF2-40B4-BE49-F238E27FC236}">
                  <a16:creationId xmlns:a16="http://schemas.microsoft.com/office/drawing/2014/main" id="{00000000-0008-0000-0600-00002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571500</xdr:colOff>
          <xdr:row>31</xdr:row>
          <xdr:rowOff>9525</xdr:rowOff>
        </xdr:to>
        <xdr:sp macro="" textlink="">
          <xdr:nvSpPr>
            <xdr:cNvPr id="93224" name="Check Box 40" hidden="1">
              <a:extLst>
                <a:ext uri="{63B3BB69-23CF-44E3-9099-C40C66FF867C}">
                  <a14:compatExt spid="_x0000_s93224"/>
                </a:ext>
                <a:ext uri="{FF2B5EF4-FFF2-40B4-BE49-F238E27FC236}">
                  <a16:creationId xmlns:a16="http://schemas.microsoft.com/office/drawing/2014/main" id="{00000000-0008-0000-0600-00002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93225" name="Check Box 41" hidden="1">
              <a:extLst>
                <a:ext uri="{63B3BB69-23CF-44E3-9099-C40C66FF867C}">
                  <a14:compatExt spid="_x0000_s93225"/>
                </a:ext>
                <a:ext uri="{FF2B5EF4-FFF2-40B4-BE49-F238E27FC236}">
                  <a16:creationId xmlns:a16="http://schemas.microsoft.com/office/drawing/2014/main" id="{00000000-0008-0000-0600-00002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171450</xdr:rowOff>
        </xdr:from>
        <xdr:to>
          <xdr:col>0</xdr:col>
          <xdr:colOff>571500</xdr:colOff>
          <xdr:row>33</xdr:row>
          <xdr:rowOff>9525</xdr:rowOff>
        </xdr:to>
        <xdr:sp macro="" textlink="">
          <xdr:nvSpPr>
            <xdr:cNvPr id="93226" name="Check Box 42" hidden="1">
              <a:extLst>
                <a:ext uri="{63B3BB69-23CF-44E3-9099-C40C66FF867C}">
                  <a14:compatExt spid="_x0000_s93226"/>
                </a:ext>
                <a:ext uri="{FF2B5EF4-FFF2-40B4-BE49-F238E27FC236}">
                  <a16:creationId xmlns:a16="http://schemas.microsoft.com/office/drawing/2014/main" id="{00000000-0008-0000-0600-00002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7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161925</xdr:rowOff>
        </xdr:from>
        <xdr:to>
          <xdr:col>0</xdr:col>
          <xdr:colOff>542925</xdr:colOff>
          <xdr:row>8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7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190500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7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0</xdr:rowOff>
        </xdr:from>
        <xdr:to>
          <xdr:col>0</xdr:col>
          <xdr:colOff>552450</xdr:colOff>
          <xdr:row>9</xdr:row>
          <xdr:rowOff>57150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7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628650</xdr:colOff>
          <xdr:row>13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7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180975</xdr:rowOff>
        </xdr:from>
        <xdr:to>
          <xdr:col>0</xdr:col>
          <xdr:colOff>628650</xdr:colOff>
          <xdr:row>11</xdr:row>
          <xdr:rowOff>190500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7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161925</xdr:rowOff>
        </xdr:from>
        <xdr:to>
          <xdr:col>0</xdr:col>
          <xdr:colOff>542925</xdr:colOff>
          <xdr:row>8</xdr:row>
          <xdr:rowOff>9525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190500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0</xdr:rowOff>
        </xdr:from>
        <xdr:to>
          <xdr:col>0</xdr:col>
          <xdr:colOff>552450</xdr:colOff>
          <xdr:row>9</xdr:row>
          <xdr:rowOff>57150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190500</xdr:rowOff>
        </xdr:from>
        <xdr:to>
          <xdr:col>0</xdr:col>
          <xdr:colOff>628650</xdr:colOff>
          <xdr:row>13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0</xdr:rowOff>
        </xdr:from>
        <xdr:to>
          <xdr:col>0</xdr:col>
          <xdr:colOff>628650</xdr:colOff>
          <xdr:row>14</xdr:row>
          <xdr:rowOff>9525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0</xdr:rowOff>
        </xdr:from>
        <xdr:to>
          <xdr:col>0</xdr:col>
          <xdr:colOff>628650</xdr:colOff>
          <xdr:row>12</xdr:row>
          <xdr:rowOff>9525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9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190500</xdr:rowOff>
        </xdr:from>
        <xdr:to>
          <xdr:col>0</xdr:col>
          <xdr:colOff>628650</xdr:colOff>
          <xdr:row>15</xdr:row>
          <xdr:rowOff>9525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9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0</xdr:rowOff>
        </xdr:from>
        <xdr:to>
          <xdr:col>0</xdr:col>
          <xdr:colOff>552450</xdr:colOff>
          <xdr:row>13</xdr:row>
          <xdr:rowOff>57150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9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190500</xdr:rowOff>
        </xdr:from>
        <xdr:to>
          <xdr:col>0</xdr:col>
          <xdr:colOff>628650</xdr:colOff>
          <xdr:row>17</xdr:row>
          <xdr:rowOff>9525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9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190500</xdr:rowOff>
        </xdr:from>
        <xdr:to>
          <xdr:col>0</xdr:col>
          <xdr:colOff>628650</xdr:colOff>
          <xdr:row>18</xdr:row>
          <xdr:rowOff>9525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9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9525</xdr:rowOff>
        </xdr:from>
        <xdr:to>
          <xdr:col>0</xdr:col>
          <xdr:colOff>542925</xdr:colOff>
          <xdr:row>8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9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552450</xdr:colOff>
          <xdr:row>9</xdr:row>
          <xdr:rowOff>19050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9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0</xdr:rowOff>
        </xdr:from>
        <xdr:to>
          <xdr:col>0</xdr:col>
          <xdr:colOff>628650</xdr:colOff>
          <xdr:row>19</xdr:row>
          <xdr:rowOff>9525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9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0</xdr:rowOff>
        </xdr:from>
        <xdr:to>
          <xdr:col>0</xdr:col>
          <xdr:colOff>628650</xdr:colOff>
          <xdr:row>16</xdr:row>
          <xdr:rowOff>9525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9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2.xml"/><Relationship Id="rId13" Type="http://schemas.openxmlformats.org/officeDocument/2006/relationships/ctrlProp" Target="../ctrlProps/ctrlProp217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211.xml"/><Relationship Id="rId12" Type="http://schemas.openxmlformats.org/officeDocument/2006/relationships/ctrlProp" Target="../ctrlProps/ctrlProp21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10.xml"/><Relationship Id="rId11" Type="http://schemas.openxmlformats.org/officeDocument/2006/relationships/ctrlProp" Target="../ctrlProps/ctrlProp215.xml"/><Relationship Id="rId5" Type="http://schemas.openxmlformats.org/officeDocument/2006/relationships/ctrlProp" Target="../ctrlProps/ctrlProp209.xml"/><Relationship Id="rId10" Type="http://schemas.openxmlformats.org/officeDocument/2006/relationships/ctrlProp" Target="../ctrlProps/ctrlProp214.xml"/><Relationship Id="rId4" Type="http://schemas.openxmlformats.org/officeDocument/2006/relationships/ctrlProp" Target="../ctrlProps/ctrlProp208.xml"/><Relationship Id="rId9" Type="http://schemas.openxmlformats.org/officeDocument/2006/relationships/ctrlProp" Target="../ctrlProps/ctrlProp213.xml"/><Relationship Id="rId14" Type="http://schemas.openxmlformats.org/officeDocument/2006/relationships/ctrlProp" Target="../ctrlProps/ctrlProp21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3.xml"/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36.xml"/><Relationship Id="rId7" Type="http://schemas.openxmlformats.org/officeDocument/2006/relationships/ctrlProp" Target="../ctrlProps/ctrlProp222.x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1.xml"/><Relationship Id="rId20" Type="http://schemas.openxmlformats.org/officeDocument/2006/relationships/ctrlProp" Target="../ctrlProps/ctrlProp23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1.xml"/><Relationship Id="rId11" Type="http://schemas.openxmlformats.org/officeDocument/2006/relationships/ctrlProp" Target="../ctrlProps/ctrlProp226.xml"/><Relationship Id="rId5" Type="http://schemas.openxmlformats.org/officeDocument/2006/relationships/ctrlProp" Target="../ctrlProps/ctrlProp220.xml"/><Relationship Id="rId15" Type="http://schemas.openxmlformats.org/officeDocument/2006/relationships/ctrlProp" Target="../ctrlProps/ctrlProp230.xml"/><Relationship Id="rId10" Type="http://schemas.openxmlformats.org/officeDocument/2006/relationships/ctrlProp" Target="../ctrlProps/ctrlProp225.xml"/><Relationship Id="rId19" Type="http://schemas.openxmlformats.org/officeDocument/2006/relationships/ctrlProp" Target="../ctrlProps/ctrlProp234.xml"/><Relationship Id="rId4" Type="http://schemas.openxmlformats.org/officeDocument/2006/relationships/ctrlProp" Target="../ctrlProps/ctrlProp219.xml"/><Relationship Id="rId9" Type="http://schemas.openxmlformats.org/officeDocument/2006/relationships/ctrlProp" Target="../ctrlProps/ctrlProp224.xml"/><Relationship Id="rId14" Type="http://schemas.openxmlformats.org/officeDocument/2006/relationships/ctrlProp" Target="../ctrlProps/ctrlProp229.xml"/><Relationship Id="rId22" Type="http://schemas.openxmlformats.org/officeDocument/2006/relationships/ctrlProp" Target="../ctrlProps/ctrlProp23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2.xml"/><Relationship Id="rId13" Type="http://schemas.openxmlformats.org/officeDocument/2006/relationships/ctrlProp" Target="../ctrlProps/ctrlProp247.xml"/><Relationship Id="rId18" Type="http://schemas.openxmlformats.org/officeDocument/2006/relationships/ctrlProp" Target="../ctrlProps/ctrlProp25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55.xml"/><Relationship Id="rId7" Type="http://schemas.openxmlformats.org/officeDocument/2006/relationships/ctrlProp" Target="../ctrlProps/ctrlProp241.xml"/><Relationship Id="rId12" Type="http://schemas.openxmlformats.org/officeDocument/2006/relationships/ctrlProp" Target="../ctrlProps/ctrlProp246.xml"/><Relationship Id="rId17" Type="http://schemas.openxmlformats.org/officeDocument/2006/relationships/ctrlProp" Target="../ctrlProps/ctrlProp251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50.xml"/><Relationship Id="rId20" Type="http://schemas.openxmlformats.org/officeDocument/2006/relationships/ctrlProp" Target="../ctrlProps/ctrlProp25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0.xml"/><Relationship Id="rId11" Type="http://schemas.openxmlformats.org/officeDocument/2006/relationships/ctrlProp" Target="../ctrlProps/ctrlProp245.xml"/><Relationship Id="rId5" Type="http://schemas.openxmlformats.org/officeDocument/2006/relationships/ctrlProp" Target="../ctrlProps/ctrlProp239.xml"/><Relationship Id="rId15" Type="http://schemas.openxmlformats.org/officeDocument/2006/relationships/ctrlProp" Target="../ctrlProps/ctrlProp249.xml"/><Relationship Id="rId23" Type="http://schemas.openxmlformats.org/officeDocument/2006/relationships/ctrlProp" Target="../ctrlProps/ctrlProp257.xml"/><Relationship Id="rId10" Type="http://schemas.openxmlformats.org/officeDocument/2006/relationships/ctrlProp" Target="../ctrlProps/ctrlProp244.xml"/><Relationship Id="rId19" Type="http://schemas.openxmlformats.org/officeDocument/2006/relationships/ctrlProp" Target="../ctrlProps/ctrlProp253.xml"/><Relationship Id="rId4" Type="http://schemas.openxmlformats.org/officeDocument/2006/relationships/ctrlProp" Target="../ctrlProps/ctrlProp238.xml"/><Relationship Id="rId9" Type="http://schemas.openxmlformats.org/officeDocument/2006/relationships/ctrlProp" Target="../ctrlProps/ctrlProp243.xml"/><Relationship Id="rId14" Type="http://schemas.openxmlformats.org/officeDocument/2006/relationships/ctrlProp" Target="../ctrlProps/ctrlProp248.xml"/><Relationship Id="rId22" Type="http://schemas.openxmlformats.org/officeDocument/2006/relationships/ctrlProp" Target="../ctrlProps/ctrlProp256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2.xml"/><Relationship Id="rId13" Type="http://schemas.openxmlformats.org/officeDocument/2006/relationships/ctrlProp" Target="../ctrlProps/ctrlProp267.xml"/><Relationship Id="rId18" Type="http://schemas.openxmlformats.org/officeDocument/2006/relationships/ctrlProp" Target="../ctrlProps/ctrlProp272.xml"/><Relationship Id="rId26" Type="http://schemas.openxmlformats.org/officeDocument/2006/relationships/ctrlProp" Target="../ctrlProps/ctrlProp280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75.xml"/><Relationship Id="rId7" Type="http://schemas.openxmlformats.org/officeDocument/2006/relationships/ctrlProp" Target="../ctrlProps/ctrlProp261.xml"/><Relationship Id="rId12" Type="http://schemas.openxmlformats.org/officeDocument/2006/relationships/ctrlProp" Target="../ctrlProps/ctrlProp266.xml"/><Relationship Id="rId17" Type="http://schemas.openxmlformats.org/officeDocument/2006/relationships/ctrlProp" Target="../ctrlProps/ctrlProp271.xml"/><Relationship Id="rId25" Type="http://schemas.openxmlformats.org/officeDocument/2006/relationships/ctrlProp" Target="../ctrlProps/ctrlProp27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70.xml"/><Relationship Id="rId20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60.xml"/><Relationship Id="rId11" Type="http://schemas.openxmlformats.org/officeDocument/2006/relationships/ctrlProp" Target="../ctrlProps/ctrlProp265.xml"/><Relationship Id="rId24" Type="http://schemas.openxmlformats.org/officeDocument/2006/relationships/ctrlProp" Target="../ctrlProps/ctrlProp278.xml"/><Relationship Id="rId5" Type="http://schemas.openxmlformats.org/officeDocument/2006/relationships/ctrlProp" Target="../ctrlProps/ctrlProp259.xml"/><Relationship Id="rId15" Type="http://schemas.openxmlformats.org/officeDocument/2006/relationships/ctrlProp" Target="../ctrlProps/ctrlProp269.xml"/><Relationship Id="rId23" Type="http://schemas.openxmlformats.org/officeDocument/2006/relationships/ctrlProp" Target="../ctrlProps/ctrlProp277.xml"/><Relationship Id="rId10" Type="http://schemas.openxmlformats.org/officeDocument/2006/relationships/ctrlProp" Target="../ctrlProps/ctrlProp264.xml"/><Relationship Id="rId19" Type="http://schemas.openxmlformats.org/officeDocument/2006/relationships/ctrlProp" Target="../ctrlProps/ctrlProp273.xml"/><Relationship Id="rId4" Type="http://schemas.openxmlformats.org/officeDocument/2006/relationships/ctrlProp" Target="../ctrlProps/ctrlProp258.xml"/><Relationship Id="rId9" Type="http://schemas.openxmlformats.org/officeDocument/2006/relationships/ctrlProp" Target="../ctrlProps/ctrlProp263.xml"/><Relationship Id="rId14" Type="http://schemas.openxmlformats.org/officeDocument/2006/relationships/ctrlProp" Target="../ctrlProps/ctrlProp268.xml"/><Relationship Id="rId22" Type="http://schemas.openxmlformats.org/officeDocument/2006/relationships/ctrlProp" Target="../ctrlProps/ctrlProp27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5.xml"/><Relationship Id="rId13" Type="http://schemas.openxmlformats.org/officeDocument/2006/relationships/ctrlProp" Target="../ctrlProps/ctrlProp290.xml"/><Relationship Id="rId18" Type="http://schemas.openxmlformats.org/officeDocument/2006/relationships/ctrlProp" Target="../ctrlProps/ctrlProp295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298.xml"/><Relationship Id="rId7" Type="http://schemas.openxmlformats.org/officeDocument/2006/relationships/ctrlProp" Target="../ctrlProps/ctrlProp284.xml"/><Relationship Id="rId12" Type="http://schemas.openxmlformats.org/officeDocument/2006/relationships/ctrlProp" Target="../ctrlProps/ctrlProp289.xml"/><Relationship Id="rId17" Type="http://schemas.openxmlformats.org/officeDocument/2006/relationships/ctrlProp" Target="../ctrlProps/ctrlProp294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293.xml"/><Relationship Id="rId20" Type="http://schemas.openxmlformats.org/officeDocument/2006/relationships/ctrlProp" Target="../ctrlProps/ctrlProp29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83.xml"/><Relationship Id="rId11" Type="http://schemas.openxmlformats.org/officeDocument/2006/relationships/ctrlProp" Target="../ctrlProps/ctrlProp288.xml"/><Relationship Id="rId24" Type="http://schemas.openxmlformats.org/officeDocument/2006/relationships/ctrlProp" Target="../ctrlProps/ctrlProp301.xml"/><Relationship Id="rId5" Type="http://schemas.openxmlformats.org/officeDocument/2006/relationships/ctrlProp" Target="../ctrlProps/ctrlProp282.xml"/><Relationship Id="rId15" Type="http://schemas.openxmlformats.org/officeDocument/2006/relationships/ctrlProp" Target="../ctrlProps/ctrlProp292.xml"/><Relationship Id="rId23" Type="http://schemas.openxmlformats.org/officeDocument/2006/relationships/ctrlProp" Target="../ctrlProps/ctrlProp300.xml"/><Relationship Id="rId10" Type="http://schemas.openxmlformats.org/officeDocument/2006/relationships/ctrlProp" Target="../ctrlProps/ctrlProp287.xml"/><Relationship Id="rId19" Type="http://schemas.openxmlformats.org/officeDocument/2006/relationships/ctrlProp" Target="../ctrlProps/ctrlProp296.xml"/><Relationship Id="rId4" Type="http://schemas.openxmlformats.org/officeDocument/2006/relationships/ctrlProp" Target="../ctrlProps/ctrlProp281.xml"/><Relationship Id="rId9" Type="http://schemas.openxmlformats.org/officeDocument/2006/relationships/ctrlProp" Target="../ctrlProps/ctrlProp286.xml"/><Relationship Id="rId14" Type="http://schemas.openxmlformats.org/officeDocument/2006/relationships/ctrlProp" Target="../ctrlProps/ctrlProp291.xml"/><Relationship Id="rId22" Type="http://schemas.openxmlformats.org/officeDocument/2006/relationships/ctrlProp" Target="../ctrlProps/ctrlProp29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6.xml"/><Relationship Id="rId13" Type="http://schemas.openxmlformats.org/officeDocument/2006/relationships/ctrlProp" Target="../ctrlProps/ctrlProp311.xml"/><Relationship Id="rId18" Type="http://schemas.openxmlformats.org/officeDocument/2006/relationships/ctrlProp" Target="../ctrlProps/ctrlProp316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319.xml"/><Relationship Id="rId7" Type="http://schemas.openxmlformats.org/officeDocument/2006/relationships/ctrlProp" Target="../ctrlProps/ctrlProp305.xml"/><Relationship Id="rId12" Type="http://schemas.openxmlformats.org/officeDocument/2006/relationships/ctrlProp" Target="../ctrlProps/ctrlProp310.xml"/><Relationship Id="rId17" Type="http://schemas.openxmlformats.org/officeDocument/2006/relationships/ctrlProp" Target="../ctrlProps/ctrlProp315.xml"/><Relationship Id="rId25" Type="http://schemas.openxmlformats.org/officeDocument/2006/relationships/ctrlProp" Target="../ctrlProps/ctrlProp323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314.xml"/><Relationship Id="rId20" Type="http://schemas.openxmlformats.org/officeDocument/2006/relationships/ctrlProp" Target="../ctrlProps/ctrlProp318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04.xml"/><Relationship Id="rId11" Type="http://schemas.openxmlformats.org/officeDocument/2006/relationships/ctrlProp" Target="../ctrlProps/ctrlProp309.xml"/><Relationship Id="rId24" Type="http://schemas.openxmlformats.org/officeDocument/2006/relationships/ctrlProp" Target="../ctrlProps/ctrlProp322.xml"/><Relationship Id="rId5" Type="http://schemas.openxmlformats.org/officeDocument/2006/relationships/ctrlProp" Target="../ctrlProps/ctrlProp303.xml"/><Relationship Id="rId15" Type="http://schemas.openxmlformats.org/officeDocument/2006/relationships/ctrlProp" Target="../ctrlProps/ctrlProp313.xml"/><Relationship Id="rId23" Type="http://schemas.openxmlformats.org/officeDocument/2006/relationships/ctrlProp" Target="../ctrlProps/ctrlProp321.xml"/><Relationship Id="rId10" Type="http://schemas.openxmlformats.org/officeDocument/2006/relationships/ctrlProp" Target="../ctrlProps/ctrlProp308.xml"/><Relationship Id="rId19" Type="http://schemas.openxmlformats.org/officeDocument/2006/relationships/ctrlProp" Target="../ctrlProps/ctrlProp317.xml"/><Relationship Id="rId4" Type="http://schemas.openxmlformats.org/officeDocument/2006/relationships/ctrlProp" Target="../ctrlProps/ctrlProp302.xml"/><Relationship Id="rId9" Type="http://schemas.openxmlformats.org/officeDocument/2006/relationships/ctrlProp" Target="../ctrlProps/ctrlProp307.xml"/><Relationship Id="rId14" Type="http://schemas.openxmlformats.org/officeDocument/2006/relationships/ctrlProp" Target="../ctrlProps/ctrlProp312.xml"/><Relationship Id="rId22" Type="http://schemas.openxmlformats.org/officeDocument/2006/relationships/ctrlProp" Target="../ctrlProps/ctrlProp320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8.xml"/><Relationship Id="rId13" Type="http://schemas.openxmlformats.org/officeDocument/2006/relationships/ctrlProp" Target="../ctrlProps/ctrlProp333.xml"/><Relationship Id="rId18" Type="http://schemas.openxmlformats.org/officeDocument/2006/relationships/ctrlProp" Target="../ctrlProps/ctrlProp338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41.xml"/><Relationship Id="rId7" Type="http://schemas.openxmlformats.org/officeDocument/2006/relationships/ctrlProp" Target="../ctrlProps/ctrlProp327.xml"/><Relationship Id="rId12" Type="http://schemas.openxmlformats.org/officeDocument/2006/relationships/ctrlProp" Target="../ctrlProps/ctrlProp332.xml"/><Relationship Id="rId17" Type="http://schemas.openxmlformats.org/officeDocument/2006/relationships/ctrlProp" Target="../ctrlProps/ctrlProp337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336.xml"/><Relationship Id="rId20" Type="http://schemas.openxmlformats.org/officeDocument/2006/relationships/ctrlProp" Target="../ctrlProps/ctrlProp340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26.xml"/><Relationship Id="rId11" Type="http://schemas.openxmlformats.org/officeDocument/2006/relationships/ctrlProp" Target="../ctrlProps/ctrlProp331.xml"/><Relationship Id="rId5" Type="http://schemas.openxmlformats.org/officeDocument/2006/relationships/ctrlProp" Target="../ctrlProps/ctrlProp325.xml"/><Relationship Id="rId15" Type="http://schemas.openxmlformats.org/officeDocument/2006/relationships/ctrlProp" Target="../ctrlProps/ctrlProp335.xml"/><Relationship Id="rId10" Type="http://schemas.openxmlformats.org/officeDocument/2006/relationships/ctrlProp" Target="../ctrlProps/ctrlProp330.xml"/><Relationship Id="rId19" Type="http://schemas.openxmlformats.org/officeDocument/2006/relationships/ctrlProp" Target="../ctrlProps/ctrlProp339.xml"/><Relationship Id="rId4" Type="http://schemas.openxmlformats.org/officeDocument/2006/relationships/ctrlProp" Target="../ctrlProps/ctrlProp324.xml"/><Relationship Id="rId9" Type="http://schemas.openxmlformats.org/officeDocument/2006/relationships/ctrlProp" Target="../ctrlProps/ctrlProp329.xml"/><Relationship Id="rId14" Type="http://schemas.openxmlformats.org/officeDocument/2006/relationships/ctrlProp" Target="../ctrlProps/ctrlProp334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6.xml"/><Relationship Id="rId13" Type="http://schemas.openxmlformats.org/officeDocument/2006/relationships/ctrlProp" Target="../ctrlProps/ctrlProp351.xml"/><Relationship Id="rId18" Type="http://schemas.openxmlformats.org/officeDocument/2006/relationships/ctrlProp" Target="../ctrlProps/ctrlProp356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359.xml"/><Relationship Id="rId7" Type="http://schemas.openxmlformats.org/officeDocument/2006/relationships/ctrlProp" Target="../ctrlProps/ctrlProp345.xml"/><Relationship Id="rId12" Type="http://schemas.openxmlformats.org/officeDocument/2006/relationships/ctrlProp" Target="../ctrlProps/ctrlProp350.xml"/><Relationship Id="rId17" Type="http://schemas.openxmlformats.org/officeDocument/2006/relationships/ctrlProp" Target="../ctrlProps/ctrlProp355.xml"/><Relationship Id="rId25" Type="http://schemas.openxmlformats.org/officeDocument/2006/relationships/ctrlProp" Target="../ctrlProps/ctrlProp363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354.xml"/><Relationship Id="rId20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44.xml"/><Relationship Id="rId11" Type="http://schemas.openxmlformats.org/officeDocument/2006/relationships/ctrlProp" Target="../ctrlProps/ctrlProp349.xml"/><Relationship Id="rId24" Type="http://schemas.openxmlformats.org/officeDocument/2006/relationships/ctrlProp" Target="../ctrlProps/ctrlProp362.xml"/><Relationship Id="rId5" Type="http://schemas.openxmlformats.org/officeDocument/2006/relationships/ctrlProp" Target="../ctrlProps/ctrlProp343.xml"/><Relationship Id="rId15" Type="http://schemas.openxmlformats.org/officeDocument/2006/relationships/ctrlProp" Target="../ctrlProps/ctrlProp353.xml"/><Relationship Id="rId23" Type="http://schemas.openxmlformats.org/officeDocument/2006/relationships/ctrlProp" Target="../ctrlProps/ctrlProp361.xml"/><Relationship Id="rId10" Type="http://schemas.openxmlformats.org/officeDocument/2006/relationships/ctrlProp" Target="../ctrlProps/ctrlProp348.xml"/><Relationship Id="rId19" Type="http://schemas.openxmlformats.org/officeDocument/2006/relationships/ctrlProp" Target="../ctrlProps/ctrlProp357.xml"/><Relationship Id="rId4" Type="http://schemas.openxmlformats.org/officeDocument/2006/relationships/ctrlProp" Target="../ctrlProps/ctrlProp342.xml"/><Relationship Id="rId9" Type="http://schemas.openxmlformats.org/officeDocument/2006/relationships/ctrlProp" Target="../ctrlProps/ctrlProp347.xml"/><Relationship Id="rId14" Type="http://schemas.openxmlformats.org/officeDocument/2006/relationships/ctrlProp" Target="../ctrlProps/ctrlProp352.xml"/><Relationship Id="rId22" Type="http://schemas.openxmlformats.org/officeDocument/2006/relationships/ctrlProp" Target="../ctrlProps/ctrlProp360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8.xml"/><Relationship Id="rId13" Type="http://schemas.openxmlformats.org/officeDocument/2006/relationships/ctrlProp" Target="../ctrlProps/ctrlProp373.xml"/><Relationship Id="rId18" Type="http://schemas.openxmlformats.org/officeDocument/2006/relationships/ctrlProp" Target="../ctrlProps/ctrlProp378.xml"/><Relationship Id="rId26" Type="http://schemas.openxmlformats.org/officeDocument/2006/relationships/ctrlProp" Target="../ctrlProps/ctrlProp386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381.xml"/><Relationship Id="rId7" Type="http://schemas.openxmlformats.org/officeDocument/2006/relationships/ctrlProp" Target="../ctrlProps/ctrlProp367.xml"/><Relationship Id="rId12" Type="http://schemas.openxmlformats.org/officeDocument/2006/relationships/ctrlProp" Target="../ctrlProps/ctrlProp372.xml"/><Relationship Id="rId17" Type="http://schemas.openxmlformats.org/officeDocument/2006/relationships/ctrlProp" Target="../ctrlProps/ctrlProp377.xml"/><Relationship Id="rId25" Type="http://schemas.openxmlformats.org/officeDocument/2006/relationships/ctrlProp" Target="../ctrlProps/ctrlProp385.xml"/><Relationship Id="rId2" Type="http://schemas.openxmlformats.org/officeDocument/2006/relationships/drawing" Target="../drawings/drawing17.xml"/><Relationship Id="rId16" Type="http://schemas.openxmlformats.org/officeDocument/2006/relationships/ctrlProp" Target="../ctrlProps/ctrlProp376.xml"/><Relationship Id="rId20" Type="http://schemas.openxmlformats.org/officeDocument/2006/relationships/ctrlProp" Target="../ctrlProps/ctrlProp380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366.xml"/><Relationship Id="rId11" Type="http://schemas.openxmlformats.org/officeDocument/2006/relationships/ctrlProp" Target="../ctrlProps/ctrlProp371.xml"/><Relationship Id="rId24" Type="http://schemas.openxmlformats.org/officeDocument/2006/relationships/ctrlProp" Target="../ctrlProps/ctrlProp384.xml"/><Relationship Id="rId5" Type="http://schemas.openxmlformats.org/officeDocument/2006/relationships/ctrlProp" Target="../ctrlProps/ctrlProp365.xml"/><Relationship Id="rId15" Type="http://schemas.openxmlformats.org/officeDocument/2006/relationships/ctrlProp" Target="../ctrlProps/ctrlProp375.xml"/><Relationship Id="rId23" Type="http://schemas.openxmlformats.org/officeDocument/2006/relationships/ctrlProp" Target="../ctrlProps/ctrlProp383.xml"/><Relationship Id="rId10" Type="http://schemas.openxmlformats.org/officeDocument/2006/relationships/ctrlProp" Target="../ctrlProps/ctrlProp370.xml"/><Relationship Id="rId19" Type="http://schemas.openxmlformats.org/officeDocument/2006/relationships/ctrlProp" Target="../ctrlProps/ctrlProp379.xml"/><Relationship Id="rId4" Type="http://schemas.openxmlformats.org/officeDocument/2006/relationships/ctrlProp" Target="../ctrlProps/ctrlProp364.xml"/><Relationship Id="rId9" Type="http://schemas.openxmlformats.org/officeDocument/2006/relationships/ctrlProp" Target="../ctrlProps/ctrlProp369.xml"/><Relationship Id="rId14" Type="http://schemas.openxmlformats.org/officeDocument/2006/relationships/ctrlProp" Target="../ctrlProps/ctrlProp374.xml"/><Relationship Id="rId22" Type="http://schemas.openxmlformats.org/officeDocument/2006/relationships/ctrlProp" Target="../ctrlProps/ctrlProp38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8" Type="http://schemas.openxmlformats.org/officeDocument/2006/relationships/ctrlProp" Target="../ctrlProps/ctrlProp5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29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8" Type="http://schemas.openxmlformats.org/officeDocument/2006/relationships/ctrlProp" Target="../ctrlProps/ctrlProp8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26" Type="http://schemas.openxmlformats.org/officeDocument/2006/relationships/ctrlProp" Target="../ctrlProps/ctrlProp131.xml"/><Relationship Id="rId39" Type="http://schemas.openxmlformats.org/officeDocument/2006/relationships/ctrlProp" Target="../ctrlProps/ctrlProp144.xml"/><Relationship Id="rId21" Type="http://schemas.openxmlformats.org/officeDocument/2006/relationships/ctrlProp" Target="../ctrlProps/ctrlProp126.xml"/><Relationship Id="rId34" Type="http://schemas.openxmlformats.org/officeDocument/2006/relationships/ctrlProp" Target="../ctrlProps/ctrlProp139.xml"/><Relationship Id="rId42" Type="http://schemas.openxmlformats.org/officeDocument/2006/relationships/ctrlProp" Target="../ctrlProps/ctrlProp147.xml"/><Relationship Id="rId7" Type="http://schemas.openxmlformats.org/officeDocument/2006/relationships/ctrlProp" Target="../ctrlProps/ctrlProp11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1.xml"/><Relationship Id="rId29" Type="http://schemas.openxmlformats.org/officeDocument/2006/relationships/ctrlProp" Target="../ctrlProps/ctrlProp13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1.xml"/><Relationship Id="rId11" Type="http://schemas.openxmlformats.org/officeDocument/2006/relationships/ctrlProp" Target="../ctrlProps/ctrlProp116.xml"/><Relationship Id="rId24" Type="http://schemas.openxmlformats.org/officeDocument/2006/relationships/ctrlProp" Target="../ctrlProps/ctrlProp129.xml"/><Relationship Id="rId32" Type="http://schemas.openxmlformats.org/officeDocument/2006/relationships/ctrlProp" Target="../ctrlProps/ctrlProp137.xml"/><Relationship Id="rId37" Type="http://schemas.openxmlformats.org/officeDocument/2006/relationships/ctrlProp" Target="../ctrlProps/ctrlProp142.xml"/><Relationship Id="rId40" Type="http://schemas.openxmlformats.org/officeDocument/2006/relationships/ctrlProp" Target="../ctrlProps/ctrlProp145.xml"/><Relationship Id="rId45" Type="http://schemas.openxmlformats.org/officeDocument/2006/relationships/ctrlProp" Target="../ctrlProps/ctrlProp150.xml"/><Relationship Id="rId5" Type="http://schemas.openxmlformats.org/officeDocument/2006/relationships/ctrlProp" Target="../ctrlProps/ctrlProp110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trlProp" Target="../ctrlProps/ctrlProp133.xml"/><Relationship Id="rId36" Type="http://schemas.openxmlformats.org/officeDocument/2006/relationships/ctrlProp" Target="../ctrlProps/ctrlProp141.xml"/><Relationship Id="rId10" Type="http://schemas.openxmlformats.org/officeDocument/2006/relationships/ctrlProp" Target="../ctrlProps/ctrlProp115.xml"/><Relationship Id="rId19" Type="http://schemas.openxmlformats.org/officeDocument/2006/relationships/ctrlProp" Target="../ctrlProps/ctrlProp124.xml"/><Relationship Id="rId31" Type="http://schemas.openxmlformats.org/officeDocument/2006/relationships/ctrlProp" Target="../ctrlProps/ctrlProp136.xml"/><Relationship Id="rId44" Type="http://schemas.openxmlformats.org/officeDocument/2006/relationships/ctrlProp" Target="../ctrlProps/ctrlProp149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4" Type="http://schemas.openxmlformats.org/officeDocument/2006/relationships/ctrlProp" Target="../ctrlProps/ctrlProp119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Relationship Id="rId30" Type="http://schemas.openxmlformats.org/officeDocument/2006/relationships/ctrlProp" Target="../ctrlProps/ctrlProp135.xml"/><Relationship Id="rId35" Type="http://schemas.openxmlformats.org/officeDocument/2006/relationships/ctrlProp" Target="../ctrlProps/ctrlProp140.xml"/><Relationship Id="rId43" Type="http://schemas.openxmlformats.org/officeDocument/2006/relationships/ctrlProp" Target="../ctrlProps/ctrlProp148.xml"/><Relationship Id="rId8" Type="http://schemas.openxmlformats.org/officeDocument/2006/relationships/ctrlProp" Target="../ctrlProps/ctrlProp113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25" Type="http://schemas.openxmlformats.org/officeDocument/2006/relationships/ctrlProp" Target="../ctrlProps/ctrlProp130.xml"/><Relationship Id="rId33" Type="http://schemas.openxmlformats.org/officeDocument/2006/relationships/ctrlProp" Target="../ctrlProps/ctrlProp138.xml"/><Relationship Id="rId38" Type="http://schemas.openxmlformats.org/officeDocument/2006/relationships/ctrlProp" Target="../ctrlProps/ctrlProp143.xml"/><Relationship Id="rId20" Type="http://schemas.openxmlformats.org/officeDocument/2006/relationships/ctrlProp" Target="../ctrlProps/ctrlProp125.xml"/><Relationship Id="rId41" Type="http://schemas.openxmlformats.org/officeDocument/2006/relationships/ctrlProp" Target="../ctrlProps/ctrlProp14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9" Type="http://schemas.openxmlformats.org/officeDocument/2006/relationships/ctrlProp" Target="../ctrlProps/ctrlProp186.xml"/><Relationship Id="rId21" Type="http://schemas.openxmlformats.org/officeDocument/2006/relationships/ctrlProp" Target="../ctrlProps/ctrlProp168.xml"/><Relationship Id="rId34" Type="http://schemas.openxmlformats.org/officeDocument/2006/relationships/ctrlProp" Target="../ctrlProps/ctrlProp181.xml"/><Relationship Id="rId42" Type="http://schemas.openxmlformats.org/officeDocument/2006/relationships/ctrlProp" Target="../ctrlProps/ctrlProp189.xml"/><Relationship Id="rId7" Type="http://schemas.openxmlformats.org/officeDocument/2006/relationships/ctrlProp" Target="../ctrlProps/ctrlProp15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3.xml"/><Relationship Id="rId29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43" Type="http://schemas.openxmlformats.org/officeDocument/2006/relationships/ctrlProp" Target="../ctrlProps/ctrlProp190.xml"/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9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5.xml"/><Relationship Id="rId5" Type="http://schemas.openxmlformats.org/officeDocument/2006/relationships/ctrlProp" Target="../ctrlProps/ctrlProp194.xml"/><Relationship Id="rId10" Type="http://schemas.openxmlformats.org/officeDocument/2006/relationships/ctrlProp" Target="../ctrlProps/ctrlProp199.xml"/><Relationship Id="rId4" Type="http://schemas.openxmlformats.org/officeDocument/2006/relationships/ctrlProp" Target="../ctrlProps/ctrlProp193.xml"/><Relationship Id="rId9" Type="http://schemas.openxmlformats.org/officeDocument/2006/relationships/ctrlProp" Target="../ctrlProps/ctrlProp19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0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2.xml"/><Relationship Id="rId11" Type="http://schemas.openxmlformats.org/officeDocument/2006/relationships/ctrlProp" Target="../ctrlProps/ctrlProp207.xml"/><Relationship Id="rId5" Type="http://schemas.openxmlformats.org/officeDocument/2006/relationships/ctrlProp" Target="../ctrlProps/ctrlProp201.xml"/><Relationship Id="rId10" Type="http://schemas.openxmlformats.org/officeDocument/2006/relationships/ctrlProp" Target="../ctrlProps/ctrlProp206.xml"/><Relationship Id="rId4" Type="http://schemas.openxmlformats.org/officeDocument/2006/relationships/ctrlProp" Target="../ctrlProps/ctrlProp200.xml"/><Relationship Id="rId9" Type="http://schemas.openxmlformats.org/officeDocument/2006/relationships/ctrlProp" Target="../ctrlProps/ctrlProp20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225A-C3F5-4E30-9185-AAF60AD85BDE}">
  <sheetPr codeName="List1"/>
  <dimension ref="A1:S25"/>
  <sheetViews>
    <sheetView tabSelected="1" workbookViewId="0">
      <selection activeCell="E17" sqref="E17"/>
    </sheetView>
  </sheetViews>
  <sheetFormatPr defaultColWidth="0" defaultRowHeight="15" zeroHeight="1" x14ac:dyDescent="0.25"/>
  <cols>
    <col min="1" max="1" width="11.42578125" customWidth="1"/>
    <col min="2" max="2" width="13.140625" bestFit="1" customWidth="1"/>
    <col min="3" max="3" width="12.5703125" customWidth="1"/>
    <col min="4" max="18" width="9.140625" customWidth="1"/>
    <col min="19" max="19" width="0" hidden="1" customWidth="1"/>
    <col min="20" max="16384" width="9.140625" hidden="1"/>
  </cols>
  <sheetData>
    <row r="1" spans="1:19" x14ac:dyDescent="0.25">
      <c r="A1" t="s">
        <v>172</v>
      </c>
    </row>
    <row r="2" spans="1:19" x14ac:dyDescent="0.25">
      <c r="A2" t="s">
        <v>366</v>
      </c>
      <c r="N2" s="3"/>
      <c r="O2" s="3"/>
      <c r="P2" s="3"/>
      <c r="Q2" s="3"/>
      <c r="R2" s="3"/>
      <c r="S2" s="3"/>
    </row>
    <row r="3" spans="1:19" x14ac:dyDescent="0.25">
      <c r="A3" t="s">
        <v>173</v>
      </c>
    </row>
    <row r="4" spans="1:19" x14ac:dyDescent="0.25">
      <c r="A4" t="s">
        <v>174</v>
      </c>
    </row>
    <row r="5" spans="1:19" x14ac:dyDescent="0.25">
      <c r="A5" t="s">
        <v>175</v>
      </c>
    </row>
    <row r="6" spans="1:19" x14ac:dyDescent="0.25"/>
    <row r="7" spans="1:19" s="205" customFormat="1" x14ac:dyDescent="0.25">
      <c r="A7" s="205" t="s">
        <v>345</v>
      </c>
    </row>
    <row r="8" spans="1:19" x14ac:dyDescent="0.25">
      <c r="B8" s="26" t="s">
        <v>91</v>
      </c>
      <c r="C8" s="26" t="s">
        <v>365</v>
      </c>
      <c r="D8" s="26" t="s">
        <v>346</v>
      </c>
    </row>
    <row r="9" spans="1:19" x14ac:dyDescent="0.25">
      <c r="A9" t="s">
        <v>347</v>
      </c>
      <c r="B9" s="25">
        <v>1</v>
      </c>
      <c r="C9" s="25">
        <v>1</v>
      </c>
      <c r="D9" s="25" t="s">
        <v>364</v>
      </c>
    </row>
    <row r="10" spans="1:19" x14ac:dyDescent="0.25">
      <c r="A10" t="s">
        <v>348</v>
      </c>
      <c r="B10" s="25">
        <v>1</v>
      </c>
      <c r="C10" s="25">
        <v>1</v>
      </c>
      <c r="D10" s="25">
        <v>1</v>
      </c>
    </row>
    <row r="11" spans="1:19" x14ac:dyDescent="0.25">
      <c r="A11" t="s">
        <v>349</v>
      </c>
      <c r="B11" s="25">
        <v>2</v>
      </c>
      <c r="C11" s="25">
        <v>1</v>
      </c>
      <c r="D11" s="25">
        <v>2</v>
      </c>
    </row>
    <row r="12" spans="1:19" x14ac:dyDescent="0.25">
      <c r="A12" t="s">
        <v>350</v>
      </c>
      <c r="B12" s="25">
        <v>1</v>
      </c>
      <c r="C12" s="25">
        <v>1</v>
      </c>
      <c r="D12" s="25" t="s">
        <v>364</v>
      </c>
    </row>
    <row r="13" spans="1:19" x14ac:dyDescent="0.25">
      <c r="A13" t="s">
        <v>351</v>
      </c>
      <c r="B13" s="25">
        <v>1</v>
      </c>
      <c r="C13" s="25">
        <v>1</v>
      </c>
      <c r="D13" s="25">
        <v>1</v>
      </c>
    </row>
    <row r="14" spans="1:19" x14ac:dyDescent="0.25">
      <c r="A14" t="s">
        <v>352</v>
      </c>
      <c r="B14" s="25">
        <v>2</v>
      </c>
      <c r="C14" s="25">
        <v>1</v>
      </c>
      <c r="D14" s="25">
        <v>2</v>
      </c>
    </row>
    <row r="15" spans="1:19" x14ac:dyDescent="0.25">
      <c r="A15" t="s">
        <v>353</v>
      </c>
      <c r="B15" s="25">
        <v>1</v>
      </c>
      <c r="C15" s="25">
        <v>1</v>
      </c>
      <c r="D15" s="25" t="s">
        <v>364</v>
      </c>
    </row>
    <row r="16" spans="1:19" x14ac:dyDescent="0.25">
      <c r="A16" t="s">
        <v>354</v>
      </c>
      <c r="B16" s="25">
        <v>1</v>
      </c>
      <c r="C16" s="25">
        <v>1</v>
      </c>
      <c r="D16" s="25">
        <v>1</v>
      </c>
    </row>
    <row r="17" spans="1:4" x14ac:dyDescent="0.25">
      <c r="A17" t="s">
        <v>355</v>
      </c>
      <c r="B17" s="25">
        <v>1</v>
      </c>
      <c r="C17" s="25">
        <v>1</v>
      </c>
      <c r="D17" s="25" t="s">
        <v>364</v>
      </c>
    </row>
    <row r="18" spans="1:4" x14ac:dyDescent="0.25">
      <c r="A18" t="s">
        <v>356</v>
      </c>
      <c r="B18" s="25">
        <v>2</v>
      </c>
      <c r="C18" s="25">
        <v>2</v>
      </c>
      <c r="D18" s="25">
        <v>1</v>
      </c>
    </row>
    <row r="19" spans="1:4" x14ac:dyDescent="0.25">
      <c r="A19" t="s">
        <v>357</v>
      </c>
      <c r="B19" s="25">
        <v>6</v>
      </c>
      <c r="C19" s="25">
        <v>2</v>
      </c>
      <c r="D19" s="25">
        <v>2</v>
      </c>
    </row>
    <row r="20" spans="1:4" x14ac:dyDescent="0.25">
      <c r="A20" t="s">
        <v>358</v>
      </c>
      <c r="B20" s="25">
        <v>1</v>
      </c>
      <c r="C20" s="25">
        <v>1</v>
      </c>
      <c r="D20" s="25" t="s">
        <v>364</v>
      </c>
    </row>
    <row r="21" spans="1:4" x14ac:dyDescent="0.25">
      <c r="A21" t="s">
        <v>359</v>
      </c>
      <c r="B21" s="25">
        <v>2</v>
      </c>
      <c r="C21" s="25">
        <v>1</v>
      </c>
      <c r="D21" s="25">
        <v>2</v>
      </c>
    </row>
    <row r="22" spans="1:4" x14ac:dyDescent="0.25">
      <c r="A22" t="s">
        <v>360</v>
      </c>
      <c r="B22" s="25">
        <v>4</v>
      </c>
      <c r="C22" s="25">
        <v>2</v>
      </c>
      <c r="D22" s="25">
        <v>2</v>
      </c>
    </row>
    <row r="23" spans="1:4" x14ac:dyDescent="0.25">
      <c r="A23" t="s">
        <v>361</v>
      </c>
      <c r="B23" s="25">
        <v>6</v>
      </c>
      <c r="C23" s="25">
        <v>3</v>
      </c>
      <c r="D23" s="25">
        <v>2</v>
      </c>
    </row>
    <row r="24" spans="1:4" x14ac:dyDescent="0.25">
      <c r="A24" t="s">
        <v>362</v>
      </c>
      <c r="B24" s="25">
        <v>6</v>
      </c>
      <c r="C24" s="25">
        <v>3</v>
      </c>
      <c r="D24" s="25">
        <v>6</v>
      </c>
    </row>
    <row r="25" spans="1:4" x14ac:dyDescent="0.25">
      <c r="A25" t="s">
        <v>363</v>
      </c>
      <c r="B25" s="25">
        <v>12</v>
      </c>
      <c r="C25" s="25">
        <v>6</v>
      </c>
      <c r="D25" s="25">
        <v>12</v>
      </c>
    </row>
  </sheetData>
  <sheetProtection algorithmName="SHA-512" hashValue="ChwIAZ+gxD0fTM9baNJA3VtmrzDUfmIznhAcDdemJk43Qx3OQIN4NFdg1Dob2D7WnTt5xjeDKBqsBXp4FHzNOQ==" saltValue="gaRV8qlBXWotSInoIzWczw==" spinCount="100000" sheet="1" objects="1" scenarios="1"/>
  <mergeCells count="1">
    <mergeCell ref="A7:XFD7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710A-0C8F-4C69-9B3B-121CAA924052}">
  <sheetPr codeName="List4">
    <tabColor theme="9" tint="0.79998168889431442"/>
  </sheetPr>
  <dimension ref="A1:E1316"/>
  <sheetViews>
    <sheetView zoomScaleNormal="100" workbookViewId="0">
      <selection activeCell="D21" sqref="D2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200864</v>
      </c>
      <c r="C4" s="2" t="s">
        <v>155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200865</v>
      </c>
      <c r="C5" s="2" t="s">
        <v>156</v>
      </c>
      <c r="D5" s="200">
        <f>IF(E5=TRUE,VLOOKUP(B5,cenik!A6:C348,3,FALSE),0)</f>
        <v>0</v>
      </c>
      <c r="E5" s="8" t="b">
        <v>0</v>
      </c>
    </row>
    <row r="6" spans="1:5" x14ac:dyDescent="0.25">
      <c r="A6" s="2"/>
      <c r="B6" s="2"/>
      <c r="C6" s="2"/>
      <c r="D6" s="200"/>
    </row>
    <row r="7" spans="1:5" x14ac:dyDescent="0.25">
      <c r="A7" s="208" t="s">
        <v>178</v>
      </c>
      <c r="B7" s="208"/>
      <c r="C7" s="208"/>
      <c r="D7" s="208"/>
    </row>
    <row r="8" spans="1:5" x14ac:dyDescent="0.25">
      <c r="A8" s="2"/>
      <c r="B8" s="2">
        <v>100631</v>
      </c>
      <c r="C8" s="2" t="s">
        <v>179</v>
      </c>
      <c r="D8" s="200">
        <f>IF(E8=TRUE,VLOOKUP(B8,cenik!A6:C348,3,FALSE),0)</f>
        <v>0</v>
      </c>
      <c r="E8" s="8" t="b">
        <v>0</v>
      </c>
    </row>
    <row r="9" spans="1:5" x14ac:dyDescent="0.25">
      <c r="A9" s="2"/>
      <c r="B9" s="2">
        <v>100683</v>
      </c>
      <c r="C9" s="2" t="s">
        <v>110</v>
      </c>
      <c r="D9" s="200">
        <f>IF(E9=TRUE,VLOOKUP(B9,cenik!A7:C349,3,FALSE),0)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07" t="s">
        <v>75</v>
      </c>
      <c r="B11" s="207"/>
      <c r="C11" s="207"/>
      <c r="D11" s="207"/>
    </row>
    <row r="12" spans="1:5" x14ac:dyDescent="0.25">
      <c r="A12" s="2"/>
      <c r="B12" s="2">
        <v>200302</v>
      </c>
      <c r="C12" s="2" t="s">
        <v>150</v>
      </c>
      <c r="D12" s="200">
        <f>IF(E12=TRUE,VLOOKUP(B12,cenik!A4:C346,3,FALSE),0)</f>
        <v>0</v>
      </c>
      <c r="E12" s="8" t="b">
        <v>0</v>
      </c>
    </row>
    <row r="13" spans="1:5" x14ac:dyDescent="0.25">
      <c r="A13" s="2"/>
      <c r="B13" s="2">
        <v>200308</v>
      </c>
      <c r="C13" s="2" t="s">
        <v>151</v>
      </c>
      <c r="D13" s="200">
        <f>IF(E13=TRUE,VLOOKUP(B13,cenik!A4:C346,3,FALSE),0)</f>
        <v>0</v>
      </c>
      <c r="E13" s="8" t="b">
        <v>0</v>
      </c>
    </row>
    <row r="14" spans="1:5" x14ac:dyDescent="0.25">
      <c r="A14" s="2"/>
      <c r="B14" s="2"/>
      <c r="C14" s="2"/>
      <c r="D14" s="201"/>
    </row>
    <row r="15" spans="1:5" x14ac:dyDescent="0.25">
      <c r="A15" s="2"/>
      <c r="B15" s="2">
        <v>200294</v>
      </c>
      <c r="C15" s="2" t="s">
        <v>152</v>
      </c>
      <c r="D15" s="200">
        <f>IF(E15=TRUE,VLOOKUP(B15,cenik!A4:C346,3,FALSE),0)</f>
        <v>0</v>
      </c>
      <c r="E15" s="8" t="b">
        <v>0</v>
      </c>
    </row>
    <row r="16" spans="1:5" x14ac:dyDescent="0.25">
      <c r="A16" s="2"/>
      <c r="B16" s="2">
        <v>100486</v>
      </c>
      <c r="C16" s="2" t="s">
        <v>331</v>
      </c>
      <c r="D16" s="200">
        <f>IF(E16=TRUE,VLOOKUP(B16,cenik!A2:C346,3,FALSE),0)</f>
        <v>0</v>
      </c>
      <c r="E16" s="8" t="b">
        <v>0</v>
      </c>
    </row>
    <row r="17" spans="1:5" x14ac:dyDescent="0.25">
      <c r="A17" s="2"/>
      <c r="B17" s="2">
        <v>200295</v>
      </c>
      <c r="C17" s="2" t="s">
        <v>140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200296</v>
      </c>
      <c r="C18" s="2" t="s">
        <v>147</v>
      </c>
      <c r="D18" s="200">
        <f>IF(E18=TRUE,VLOOKUP(B18,cenik!A5:C347,3,FALSE),0)</f>
        <v>0</v>
      </c>
      <c r="E18" s="8" t="b">
        <v>0</v>
      </c>
    </row>
    <row r="19" spans="1:5" x14ac:dyDescent="0.25">
      <c r="A19" s="2"/>
      <c r="B19" s="2">
        <v>100429</v>
      </c>
      <c r="C19" s="2" t="s">
        <v>204</v>
      </c>
      <c r="D19" s="200">
        <f>IF(E19=TRUE,VLOOKUP(B19,cenik!A7:C349,3,FALSE),0)</f>
        <v>0</v>
      </c>
      <c r="E19" s="8" t="b">
        <v>0</v>
      </c>
    </row>
    <row r="20" spans="1:5" x14ac:dyDescent="0.25">
      <c r="A20" s="2"/>
      <c r="B20" s="2"/>
      <c r="C20" s="2"/>
      <c r="D20" s="201"/>
    </row>
    <row r="21" spans="1:5" x14ac:dyDescent="0.25">
      <c r="A21" s="2"/>
      <c r="B21" s="2"/>
      <c r="C21" s="6" t="s">
        <v>82</v>
      </c>
      <c r="D21" s="202">
        <f>SUM(D4:D5,D12:D19,D8:D9)</f>
        <v>0</v>
      </c>
    </row>
    <row r="146" spans="5:5" hidden="1" x14ac:dyDescent="0.25">
      <c r="E146" s="8" t="b">
        <v>0</v>
      </c>
    </row>
    <row r="1316" spans="5:5" hidden="1" x14ac:dyDescent="0.25">
      <c r="E1316" s="8" t="b">
        <v>0</v>
      </c>
    </row>
  </sheetData>
  <sheetProtection algorithmName="SHA-512" hashValue="BJCdKnexqvSFEbqhtAnDJAvtObzbkfCbqKp+UQxMt0QGbvkfAVpb6Y8lnAldjlwB/LGAohOfjjJGhhAapQMkPw==" saltValue="7hktUdZTretBOo41q5qifw==" spinCount="100000" sheet="1" objects="1" scenarios="1"/>
  <mergeCells count="3">
    <mergeCell ref="A3:D3"/>
    <mergeCell ref="A11:D11"/>
    <mergeCell ref="A7:D7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13</xdr:row>
                    <xdr:rowOff>190500</xdr:rowOff>
                  </from>
                  <to>
                    <xdr:col>0</xdr:col>
                    <xdr:colOff>628650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0</xdr:rowOff>
                  </from>
                  <to>
                    <xdr:col>0</xdr:col>
                    <xdr:colOff>552450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190500</xdr:rowOff>
                  </from>
                  <to>
                    <xdr:col>0</xdr:col>
                    <xdr:colOff>628650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190500</xdr:rowOff>
                  </from>
                  <to>
                    <xdr:col>0</xdr:col>
                    <xdr:colOff>628650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1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9525</xdr:rowOff>
                  </from>
                  <to>
                    <xdr:col>0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2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552450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3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0</xdr:rowOff>
                  </from>
                  <to>
                    <xdr:col>0</xdr:col>
                    <xdr:colOff>628650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4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0</xdr:rowOff>
                  </from>
                  <to>
                    <xdr:col>0</xdr:col>
                    <xdr:colOff>628650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4F5B-A1F2-42CC-8F55-4DAAB377C3B5}">
  <sheetPr codeName="List5">
    <tabColor theme="9" tint="0.59999389629810485"/>
  </sheetPr>
  <dimension ref="A1:E28"/>
  <sheetViews>
    <sheetView zoomScaleNormal="100" workbookViewId="0">
      <selection activeCell="D28" sqref="D28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200870</v>
      </c>
      <c r="C4" s="2" t="s">
        <v>128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200871</v>
      </c>
      <c r="C5" s="2" t="s">
        <v>129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200872</v>
      </c>
      <c r="C6" s="2" t="s">
        <v>130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200873</v>
      </c>
      <c r="C7" s="2" t="s">
        <v>131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200874</v>
      </c>
      <c r="C8" s="2" t="s">
        <v>132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200875</v>
      </c>
      <c r="C9" s="2" t="s">
        <v>133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07" t="s">
        <v>75</v>
      </c>
      <c r="B11" s="207"/>
      <c r="C11" s="207"/>
      <c r="D11" s="207"/>
    </row>
    <row r="12" spans="1:5" x14ac:dyDescent="0.25">
      <c r="A12" s="2"/>
      <c r="B12" s="2">
        <v>200300</v>
      </c>
      <c r="C12" s="2" t="s">
        <v>76</v>
      </c>
      <c r="D12" s="200">
        <f>IF(E12=TRUE,VLOOKUP(B12,cenik!A4:C346,3,FALSE),0)</f>
        <v>0</v>
      </c>
      <c r="E12" s="8" t="b">
        <v>0</v>
      </c>
    </row>
    <row r="13" spans="1:5" x14ac:dyDescent="0.25">
      <c r="A13" s="2"/>
      <c r="B13" s="2">
        <v>200265</v>
      </c>
      <c r="C13" s="2" t="s">
        <v>77</v>
      </c>
      <c r="D13" s="200">
        <f>IF(E13=TRUE,VLOOKUP(B13,cenik!A4:C346,3,FALSE),0)</f>
        <v>0</v>
      </c>
      <c r="E13" s="8" t="b">
        <v>0</v>
      </c>
    </row>
    <row r="14" spans="1:5" x14ac:dyDescent="0.25">
      <c r="A14" s="2"/>
      <c r="B14" s="2">
        <v>200267</v>
      </c>
      <c r="C14" s="2" t="s">
        <v>78</v>
      </c>
      <c r="D14" s="200">
        <f>IF(E14=TRUE,VLOOKUP(B14,cenik!A4:C346,3,FALSE),0)</f>
        <v>0</v>
      </c>
      <c r="E14" s="8" t="b">
        <v>0</v>
      </c>
    </row>
    <row r="15" spans="1:5" x14ac:dyDescent="0.25">
      <c r="A15" s="2"/>
      <c r="B15" s="2">
        <v>200302</v>
      </c>
      <c r="C15" s="2" t="s">
        <v>79</v>
      </c>
      <c r="D15" s="200">
        <f>IF(E15=TRUE,VLOOKUP(B15,cenik!A4:C346,3,FALSE),0)</f>
        <v>0</v>
      </c>
      <c r="E15" s="8" t="b">
        <v>0</v>
      </c>
    </row>
    <row r="16" spans="1:5" x14ac:dyDescent="0.25">
      <c r="A16" s="2"/>
      <c r="B16" s="2">
        <v>200271</v>
      </c>
      <c r="C16" s="2" t="s">
        <v>80</v>
      </c>
      <c r="D16" s="200">
        <f>IF(E16=TRUE,VLOOKUP(B16,cenik!A4:C346,3,FALSE),0)</f>
        <v>0</v>
      </c>
      <c r="E16" s="8" t="b">
        <v>0</v>
      </c>
    </row>
    <row r="17" spans="1:5" x14ac:dyDescent="0.25">
      <c r="A17" s="2"/>
      <c r="B17" s="2">
        <v>200273</v>
      </c>
      <c r="C17" s="2" t="s">
        <v>81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200306</v>
      </c>
      <c r="C18" s="2" t="s">
        <v>127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/>
      <c r="C19" s="2"/>
      <c r="D19" s="201"/>
    </row>
    <row r="20" spans="1:5" x14ac:dyDescent="0.25">
      <c r="A20" s="2"/>
      <c r="B20" s="2">
        <v>200330</v>
      </c>
      <c r="C20" s="2" t="s">
        <v>158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200331</v>
      </c>
      <c r="C21" s="2" t="s">
        <v>159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/>
      <c r="C22" s="2" t="str">
        <f>IF(D20+D21=0,"","Odečet ceny šroubení")</f>
        <v/>
      </c>
      <c r="D22" s="200" t="str">
        <f>IF(D20+D21=0,"",-1*VLOOKUP(100682,cenik!A11:C353,3,FALSE))</f>
        <v/>
      </c>
    </row>
    <row r="23" spans="1:5" x14ac:dyDescent="0.25">
      <c r="A23" s="2"/>
      <c r="B23" s="2">
        <v>100575</v>
      </c>
      <c r="C23" s="2" t="s">
        <v>89</v>
      </c>
      <c r="D23" s="200">
        <f>IF(E23=TRUE,VLOOKUP(B23,cenik!A6:C348,3,FALSE),0)</f>
        <v>0</v>
      </c>
      <c r="E23" s="8" t="b">
        <v>0</v>
      </c>
    </row>
    <row r="24" spans="1:5" x14ac:dyDescent="0.25">
      <c r="A24" s="2"/>
      <c r="B24" s="2">
        <v>100576</v>
      </c>
      <c r="C24" s="2" t="s">
        <v>90</v>
      </c>
      <c r="D24" s="200">
        <f>IF(E24=TRUE,VLOOKUP(B24,cenik!A7:C349,3,FALSE),0)</f>
        <v>0</v>
      </c>
      <c r="E24" s="8" t="b">
        <v>0</v>
      </c>
    </row>
    <row r="25" spans="1:5" x14ac:dyDescent="0.25">
      <c r="A25" s="2"/>
      <c r="B25" s="2">
        <v>100486</v>
      </c>
      <c r="C25" s="2" t="s">
        <v>331</v>
      </c>
      <c r="D25" s="200">
        <f>IF(E25=TRUE,VLOOKUP(B25,cenik!A7:C349,3,FALSE),0)</f>
        <v>0</v>
      </c>
      <c r="E25" s="8" t="b">
        <v>0</v>
      </c>
    </row>
    <row r="26" spans="1:5" x14ac:dyDescent="0.25">
      <c r="A26" s="2"/>
      <c r="B26" s="2">
        <v>100429</v>
      </c>
      <c r="C26" s="2" t="s">
        <v>204</v>
      </c>
      <c r="D26" s="200">
        <f>IF(E26=TRUE,VLOOKUP(B26,cenik!A9:C351,3,FALSE),0)</f>
        <v>0</v>
      </c>
      <c r="E26" s="8" t="b">
        <v>0</v>
      </c>
    </row>
    <row r="27" spans="1:5" x14ac:dyDescent="0.25">
      <c r="A27" s="2"/>
      <c r="B27" s="2"/>
      <c r="C27" s="2"/>
      <c r="D27" s="201"/>
    </row>
    <row r="28" spans="1:5" x14ac:dyDescent="0.25">
      <c r="A28" s="2"/>
      <c r="B28" s="2"/>
      <c r="C28" s="6" t="s">
        <v>82</v>
      </c>
      <c r="D28" s="202">
        <f>SUM(D4:D10,D12:D26)</f>
        <v>0</v>
      </c>
    </row>
  </sheetData>
  <sheetProtection algorithmName="SHA-512" hashValue="Jvf3ojZHaNlCafUpxWzDQf8D61zlJAr/DFDzyfYE5EB9FtmsaQDYGaie8sCBbEeF1GGUkk5LTaxZT7lg0+Me6w==" saltValue="P+KJLS6U3yG7evHGhWDznQ==" spinCount="100000" sheet="1" objects="1" scenarios="1"/>
  <mergeCells count="2">
    <mergeCell ref="A3:D3"/>
    <mergeCell ref="A11:D11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0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180975</xdr:rowOff>
                  </from>
                  <to>
                    <xdr:col>0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0</xdr:rowOff>
                  </from>
                  <to>
                    <xdr:col>0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552450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190500</xdr:rowOff>
                  </from>
                  <to>
                    <xdr:col>0</xdr:col>
                    <xdr:colOff>628650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171450</xdr:rowOff>
                  </from>
                  <to>
                    <xdr:col>0</xdr:col>
                    <xdr:colOff>523875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523875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180975</xdr:rowOff>
                  </from>
                  <to>
                    <xdr:col>0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9A08-3A44-4767-B365-4A762A122049}">
  <sheetPr codeName="List6">
    <tabColor theme="9" tint="0.59999389629810485"/>
  </sheetPr>
  <dimension ref="A1:E29"/>
  <sheetViews>
    <sheetView zoomScaleNormal="100" workbookViewId="0">
      <selection activeCell="D29" sqref="D29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200876</v>
      </c>
      <c r="C4" s="2" t="s">
        <v>134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200877</v>
      </c>
      <c r="C5" s="2" t="s">
        <v>135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200878</v>
      </c>
      <c r="C6" s="2" t="s">
        <v>136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200879</v>
      </c>
      <c r="C7" s="2" t="s">
        <v>137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200880</v>
      </c>
      <c r="C8" s="2" t="s">
        <v>138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200881</v>
      </c>
      <c r="C9" s="2" t="s">
        <v>139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07" t="s">
        <v>75</v>
      </c>
      <c r="B11" s="207"/>
      <c r="C11" s="207"/>
      <c r="D11" s="207"/>
    </row>
    <row r="12" spans="1:5" x14ac:dyDescent="0.25">
      <c r="A12" s="2"/>
      <c r="B12" s="2">
        <v>200300</v>
      </c>
      <c r="C12" s="2" t="s">
        <v>76</v>
      </c>
      <c r="D12" s="200">
        <f>IF(E12=TRUE,VLOOKUP(B12,cenik!A4:C346,3,FALSE),0)</f>
        <v>0</v>
      </c>
      <c r="E12" s="8" t="b">
        <v>0</v>
      </c>
    </row>
    <row r="13" spans="1:5" x14ac:dyDescent="0.25">
      <c r="A13" s="2"/>
      <c r="B13" s="2">
        <v>200265</v>
      </c>
      <c r="C13" s="2" t="s">
        <v>77</v>
      </c>
      <c r="D13" s="200">
        <f>IF(E13=TRUE,VLOOKUP(B13,cenik!A4:C346,3,FALSE),0)</f>
        <v>0</v>
      </c>
      <c r="E13" s="8" t="b">
        <v>0</v>
      </c>
    </row>
    <row r="14" spans="1:5" x14ac:dyDescent="0.25">
      <c r="A14" s="2"/>
      <c r="B14" s="2">
        <v>200267</v>
      </c>
      <c r="C14" s="2" t="s">
        <v>78</v>
      </c>
      <c r="D14" s="200">
        <f>IF(E14=TRUE,VLOOKUP(B14,cenik!A4:C346,3,FALSE),0)</f>
        <v>0</v>
      </c>
      <c r="E14" s="8" t="b">
        <v>0</v>
      </c>
    </row>
    <row r="15" spans="1:5" x14ac:dyDescent="0.25">
      <c r="A15" s="2"/>
      <c r="B15" s="2">
        <v>200302</v>
      </c>
      <c r="C15" s="2" t="s">
        <v>79</v>
      </c>
      <c r="D15" s="200">
        <f>IF(E15=TRUE,VLOOKUP(B15,cenik!A4:C346,3,FALSE),0)</f>
        <v>0</v>
      </c>
      <c r="E15" s="8" t="b">
        <v>0</v>
      </c>
    </row>
    <row r="16" spans="1:5" x14ac:dyDescent="0.25">
      <c r="A16" s="2"/>
      <c r="B16" s="2">
        <v>200271</v>
      </c>
      <c r="C16" s="2" t="s">
        <v>80</v>
      </c>
      <c r="D16" s="200">
        <f>IF(E16=TRUE,VLOOKUP(B16,cenik!A4:C346,3,FALSE),0)</f>
        <v>0</v>
      </c>
      <c r="E16" s="8" t="b">
        <v>0</v>
      </c>
    </row>
    <row r="17" spans="1:5" x14ac:dyDescent="0.25">
      <c r="A17" s="2"/>
      <c r="B17" s="2">
        <v>200273</v>
      </c>
      <c r="C17" s="2" t="s">
        <v>81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200306</v>
      </c>
      <c r="C18" s="2" t="s">
        <v>127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/>
      <c r="C19" s="2"/>
      <c r="D19" s="201"/>
    </row>
    <row r="20" spans="1:5" x14ac:dyDescent="0.25">
      <c r="A20" s="2"/>
      <c r="B20" s="2">
        <v>200330</v>
      </c>
      <c r="C20" s="2" t="s">
        <v>158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200331</v>
      </c>
      <c r="C21" s="2" t="s">
        <v>159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/>
      <c r="C22" s="2" t="str">
        <f>IF(D20+D21=0,"","Odečet ceny šroubení")</f>
        <v/>
      </c>
      <c r="D22" s="200" t="str">
        <f>IF(D20+D21=0,"",-1*VLOOKUP(100682,cenik!A11:C353,3,FALSE))</f>
        <v/>
      </c>
    </row>
    <row r="23" spans="1:5" x14ac:dyDescent="0.25">
      <c r="A23" s="2"/>
      <c r="B23" s="2">
        <v>100575</v>
      </c>
      <c r="C23" s="2" t="s">
        <v>89</v>
      </c>
      <c r="D23" s="200">
        <f>IF(E23=TRUE,VLOOKUP(B23,cenik!A6:C348,3,FALSE),0)</f>
        <v>0</v>
      </c>
      <c r="E23" s="8" t="b">
        <v>0</v>
      </c>
    </row>
    <row r="24" spans="1:5" x14ac:dyDescent="0.25">
      <c r="A24" s="2"/>
      <c r="B24" s="2">
        <v>100576</v>
      </c>
      <c r="C24" s="2" t="s">
        <v>90</v>
      </c>
      <c r="D24" s="200">
        <f>IF(E24=TRUE,VLOOKUP(B24,cenik!A7:C349,3,FALSE),0)</f>
        <v>0</v>
      </c>
      <c r="E24" s="8" t="b">
        <v>0</v>
      </c>
    </row>
    <row r="25" spans="1:5" x14ac:dyDescent="0.25">
      <c r="A25" s="2"/>
      <c r="B25" s="2">
        <v>200295</v>
      </c>
      <c r="C25" s="2" t="s">
        <v>140</v>
      </c>
      <c r="D25" s="200">
        <f>IF(E25=TRUE,VLOOKUP(B25,cenik!A7:C349,3,FALSE),0)</f>
        <v>0</v>
      </c>
      <c r="E25" s="8" t="b">
        <v>0</v>
      </c>
    </row>
    <row r="26" spans="1:5" x14ac:dyDescent="0.25">
      <c r="A26" s="2"/>
      <c r="B26" s="2">
        <v>100486</v>
      </c>
      <c r="C26" s="2" t="s">
        <v>331</v>
      </c>
      <c r="D26" s="200">
        <f>IF(E26=TRUE,VLOOKUP(B26,cenik!A2:C349,3,FALSE),0)</f>
        <v>0</v>
      </c>
      <c r="E26" s="8" t="b">
        <v>0</v>
      </c>
    </row>
    <row r="27" spans="1:5" x14ac:dyDescent="0.25">
      <c r="A27" s="2"/>
      <c r="B27" s="2">
        <v>100429</v>
      </c>
      <c r="C27" s="2" t="s">
        <v>204</v>
      </c>
      <c r="D27" s="200">
        <f>IF(E27=TRUE,VLOOKUP(B27,cenik!A9:C351,3,FALSE),0)</f>
        <v>0</v>
      </c>
      <c r="E27" s="8" t="b">
        <v>0</v>
      </c>
    </row>
    <row r="28" spans="1:5" x14ac:dyDescent="0.25">
      <c r="A28" s="2"/>
      <c r="B28" s="2"/>
      <c r="C28" s="2"/>
      <c r="D28" s="201"/>
    </row>
    <row r="29" spans="1:5" x14ac:dyDescent="0.25">
      <c r="A29" s="2"/>
      <c r="B29" s="2"/>
      <c r="C29" s="6" t="s">
        <v>82</v>
      </c>
      <c r="D29" s="202">
        <f>SUM(D4:D10,D12:D27)</f>
        <v>0</v>
      </c>
    </row>
  </sheetData>
  <sheetProtection algorithmName="SHA-512" hashValue="EmbElEo5vOI7fpZqfYzn56PvGcJMyym56I53sHcLiy1yPMX0v0NBdu1jzE8c/J7FY/PeW5B1egNQ7M1cidCEJA==" saltValue="WEFoEYlLFkOedCkW4A70JQ==" spinCount="100000" sheet="1" objects="1" scenarios="1"/>
  <mergeCells count="2">
    <mergeCell ref="A3:D3"/>
    <mergeCell ref="A11:D11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0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180975</xdr:rowOff>
                  </from>
                  <to>
                    <xdr:col>0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0</xdr:rowOff>
                  </from>
                  <to>
                    <xdr:col>0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552450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190500</xdr:rowOff>
                  </from>
                  <to>
                    <xdr:col>0</xdr:col>
                    <xdr:colOff>628650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171450</xdr:rowOff>
                  </from>
                  <to>
                    <xdr:col>0</xdr:col>
                    <xdr:colOff>523875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1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2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3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190500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5845-0044-4410-9FB0-D05A6C525739}">
  <sheetPr codeName="List7">
    <tabColor theme="9" tint="0.59999389629810485"/>
  </sheetPr>
  <dimension ref="A1:E34"/>
  <sheetViews>
    <sheetView zoomScaleNormal="100" workbookViewId="0">
      <selection activeCell="D34" sqref="D34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200882</v>
      </c>
      <c r="C4" s="2" t="s">
        <v>141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200883</v>
      </c>
      <c r="C5" s="2" t="s">
        <v>142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200884</v>
      </c>
      <c r="C6" s="2" t="s">
        <v>143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200885</v>
      </c>
      <c r="C7" s="2" t="s">
        <v>144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200886</v>
      </c>
      <c r="C8" s="2" t="s">
        <v>145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200887</v>
      </c>
      <c r="C9" s="2" t="s">
        <v>146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08" t="s">
        <v>178</v>
      </c>
      <c r="B11" s="208"/>
      <c r="C11" s="208"/>
      <c r="D11" s="208"/>
    </row>
    <row r="12" spans="1:5" x14ac:dyDescent="0.25">
      <c r="A12" s="2"/>
      <c r="B12" s="2">
        <v>100631</v>
      </c>
      <c r="C12" s="2" t="s">
        <v>179</v>
      </c>
      <c r="D12" s="200">
        <f>IF(E12=TRUE,VLOOKUP(B12,cenik!A9:C351,3,FALSE),0)</f>
        <v>0</v>
      </c>
      <c r="E12" s="8" t="b">
        <v>0</v>
      </c>
    </row>
    <row r="13" spans="1:5" x14ac:dyDescent="0.25">
      <c r="A13" s="2"/>
      <c r="B13" s="2">
        <v>100683</v>
      </c>
      <c r="C13" s="2" t="s">
        <v>110</v>
      </c>
      <c r="D13" s="200">
        <f>IF(E13=TRUE,VLOOKUP(B13,cenik!A10:C352,3,FALSE),0)</f>
        <v>0</v>
      </c>
      <c r="E13" s="8" t="b">
        <v>0</v>
      </c>
    </row>
    <row r="14" spans="1:5" x14ac:dyDescent="0.25">
      <c r="A14" s="2"/>
      <c r="B14" s="2"/>
      <c r="C14" s="2"/>
      <c r="D14" s="200"/>
    </row>
    <row r="15" spans="1:5" x14ac:dyDescent="0.25">
      <c r="A15" s="207" t="s">
        <v>75</v>
      </c>
      <c r="B15" s="207"/>
      <c r="C15" s="207"/>
      <c r="D15" s="207"/>
    </row>
    <row r="16" spans="1:5" x14ac:dyDescent="0.25">
      <c r="A16" s="2"/>
      <c r="B16" s="2">
        <v>200300</v>
      </c>
      <c r="C16" s="2" t="s">
        <v>76</v>
      </c>
      <c r="D16" s="200">
        <f>IF(E16=TRUE,VLOOKUP(B16,cenik!A4:C346,3,FALSE),0)</f>
        <v>0</v>
      </c>
      <c r="E16" s="8" t="b">
        <v>0</v>
      </c>
    </row>
    <row r="17" spans="1:5" x14ac:dyDescent="0.25">
      <c r="A17" s="2"/>
      <c r="B17" s="2">
        <v>200265</v>
      </c>
      <c r="C17" s="2" t="s">
        <v>77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200267</v>
      </c>
      <c r="C18" s="2" t="s">
        <v>78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>
        <v>200302</v>
      </c>
      <c r="C19" s="2" t="s">
        <v>79</v>
      </c>
      <c r="D19" s="200">
        <f>IF(E19=TRUE,VLOOKUP(B19,cenik!A4:C346,3,FALSE),0)</f>
        <v>0</v>
      </c>
      <c r="E19" s="8" t="b">
        <v>0</v>
      </c>
    </row>
    <row r="20" spans="1:5" x14ac:dyDescent="0.25">
      <c r="A20" s="2"/>
      <c r="B20" s="2">
        <v>200271</v>
      </c>
      <c r="C20" s="2" t="s">
        <v>80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200273</v>
      </c>
      <c r="C21" s="2" t="s">
        <v>81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>
        <v>200306</v>
      </c>
      <c r="C22" s="2" t="s">
        <v>127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/>
      <c r="C23" s="2"/>
      <c r="D23" s="201"/>
    </row>
    <row r="24" spans="1:5" x14ac:dyDescent="0.25">
      <c r="A24" s="2"/>
      <c r="B24" s="2">
        <v>200330</v>
      </c>
      <c r="C24" s="2" t="s">
        <v>158</v>
      </c>
      <c r="D24" s="200">
        <f>IF(E24=TRUE,VLOOKUP(B24,cenik!A4:C346,3,FALSE),0)</f>
        <v>0</v>
      </c>
      <c r="E24" s="8" t="b">
        <v>0</v>
      </c>
    </row>
    <row r="25" spans="1:5" x14ac:dyDescent="0.25">
      <c r="A25" s="2"/>
      <c r="B25" s="2">
        <v>200331</v>
      </c>
      <c r="C25" s="2" t="s">
        <v>159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/>
      <c r="C26" s="2" t="str">
        <f>IF(D24+D25=0,"","Odečet ceny šroubení")</f>
        <v/>
      </c>
      <c r="D26" s="200" t="str">
        <f>IF(D24+D25=0,"",-1*VLOOKUP(100682,cenik!A11:C353,3,FALSE))</f>
        <v/>
      </c>
    </row>
    <row r="27" spans="1:5" x14ac:dyDescent="0.25">
      <c r="A27" s="2"/>
      <c r="B27" s="2">
        <v>100575</v>
      </c>
      <c r="C27" s="2" t="s">
        <v>89</v>
      </c>
      <c r="D27" s="200">
        <f>IF(E27=TRUE,VLOOKUP(B27,cenik!A6:C348,3,FALSE),0)</f>
        <v>0</v>
      </c>
      <c r="E27" s="8" t="b">
        <v>0</v>
      </c>
    </row>
    <row r="28" spans="1:5" x14ac:dyDescent="0.25">
      <c r="A28" s="2"/>
      <c r="B28" s="2">
        <v>100576</v>
      </c>
      <c r="C28" s="2" t="s">
        <v>90</v>
      </c>
      <c r="D28" s="200">
        <f>IF(E28=TRUE,VLOOKUP(B28,cenik!A7:C349,3,FALSE),0)</f>
        <v>0</v>
      </c>
      <c r="E28" s="8" t="b">
        <v>0</v>
      </c>
    </row>
    <row r="29" spans="1:5" x14ac:dyDescent="0.25">
      <c r="A29" s="2"/>
      <c r="B29" s="2">
        <v>200295</v>
      </c>
      <c r="C29" s="2" t="s">
        <v>140</v>
      </c>
      <c r="D29" s="200">
        <f>IF(E29=TRUE,VLOOKUP(B29,cenik!A7:C349,3,FALSE),0)</f>
        <v>0</v>
      </c>
      <c r="E29" s="8" t="b">
        <v>0</v>
      </c>
    </row>
    <row r="30" spans="1:5" x14ac:dyDescent="0.25">
      <c r="A30" s="2"/>
      <c r="B30" s="2">
        <v>200296</v>
      </c>
      <c r="C30" s="2" t="s">
        <v>147</v>
      </c>
      <c r="D30" s="200">
        <f>IF(E30=TRUE,VLOOKUP(B30,cenik!A8:C350,3,FALSE),0)</f>
        <v>0</v>
      </c>
      <c r="E30" s="8" t="b">
        <v>0</v>
      </c>
    </row>
    <row r="31" spans="1:5" x14ac:dyDescent="0.25">
      <c r="A31" s="2"/>
      <c r="B31" s="2">
        <v>100486</v>
      </c>
      <c r="C31" s="2" t="s">
        <v>331</v>
      </c>
      <c r="D31" s="200">
        <f>IF(E31=TRUE,VLOOKUP(B31,cenik!A8:C350,3,FALSE),0)</f>
        <v>0</v>
      </c>
      <c r="E31" s="8" t="b">
        <v>0</v>
      </c>
    </row>
    <row r="32" spans="1:5" x14ac:dyDescent="0.25">
      <c r="A32" s="2"/>
      <c r="B32" s="2">
        <v>100429</v>
      </c>
      <c r="C32" s="2" t="s">
        <v>204</v>
      </c>
      <c r="D32" s="200">
        <f>IF(E32=TRUE,VLOOKUP(B32,cenik!A10:C352,3,FALSE),0)</f>
        <v>0</v>
      </c>
      <c r="E32" s="8" t="b">
        <v>0</v>
      </c>
    </row>
    <row r="33" spans="1:4" x14ac:dyDescent="0.25">
      <c r="A33" s="2"/>
      <c r="B33" s="2"/>
      <c r="C33" s="2"/>
      <c r="D33" s="201"/>
    </row>
    <row r="34" spans="1:4" x14ac:dyDescent="0.25">
      <c r="A34" s="2"/>
      <c r="B34" s="2"/>
      <c r="C34" s="6" t="s">
        <v>82</v>
      </c>
      <c r="D34" s="202">
        <f>SUM(D4:D10,D16:XFD32,D12:D13)</f>
        <v>0</v>
      </c>
    </row>
  </sheetData>
  <sheetProtection algorithmName="SHA-512" hashValue="Ar/11PRrPZkgWFil770zQashbeL8Wq3CxqT1doIsoOhAXQVXZtANhamvxfyz7ZdRdF0kOs+JWWFeb6GUe5yNgQ==" saltValue="DjudwI0G67rEkBm5bHp7PA==" spinCount="100000" sheet="1" objects="1" scenarios="1"/>
  <mergeCells count="3">
    <mergeCell ref="A3:D3"/>
    <mergeCell ref="A15:D15"/>
    <mergeCell ref="A11:D11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552450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180975</xdr:rowOff>
                  </from>
                  <to>
                    <xdr:col>0</xdr:col>
                    <xdr:colOff>457200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0</xdr:rowOff>
                  </from>
                  <to>
                    <xdr:col>0</xdr:col>
                    <xdr:colOff>514350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161925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552450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190500</xdr:rowOff>
                  </from>
                  <to>
                    <xdr:col>0</xdr:col>
                    <xdr:colOff>628650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0</xdr:rowOff>
                  </from>
                  <to>
                    <xdr:col>0</xdr:col>
                    <xdr:colOff>504825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171450</xdr:rowOff>
                  </from>
                  <to>
                    <xdr:col>0</xdr:col>
                    <xdr:colOff>523875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0</xdr:rowOff>
                  </from>
                  <to>
                    <xdr:col>0</xdr:col>
                    <xdr:colOff>552450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0</xdr:col>
                    <xdr:colOff>571500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180975</xdr:rowOff>
                  </from>
                  <to>
                    <xdr:col>0</xdr:col>
                    <xdr:colOff>571500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571500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0</xdr:col>
                    <xdr:colOff>571500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27BB-B374-4398-A56C-7D1DF4CEBD1D}">
  <sheetPr codeName="List8">
    <tabColor theme="5" tint="0.79998168889431442"/>
  </sheetPr>
  <dimension ref="A1:E33"/>
  <sheetViews>
    <sheetView zoomScaleNormal="100" workbookViewId="0">
      <selection activeCell="D1" sqref="D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200796</v>
      </c>
      <c r="C4" s="2" t="s">
        <v>121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200797</v>
      </c>
      <c r="C5" s="2" t="s">
        <v>122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200798</v>
      </c>
      <c r="C6" s="2" t="s">
        <v>123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200799</v>
      </c>
      <c r="C7" s="2" t="s">
        <v>124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200800</v>
      </c>
      <c r="C8" s="2" t="s">
        <v>125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200801</v>
      </c>
      <c r="C9" s="2" t="s">
        <v>126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200243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7" t="s">
        <v>75</v>
      </c>
      <c r="B16" s="207"/>
      <c r="C16" s="207"/>
      <c r="D16" s="207"/>
    </row>
    <row r="17" spans="1:5" x14ac:dyDescent="0.25">
      <c r="A17" s="2"/>
      <c r="B17" s="2">
        <v>200300</v>
      </c>
      <c r="C17" s="2" t="s">
        <v>76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200265</v>
      </c>
      <c r="C18" s="2" t="s">
        <v>77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>
        <v>200267</v>
      </c>
      <c r="C19" s="2" t="s">
        <v>78</v>
      </c>
      <c r="D19" s="200">
        <f>IF(E19=TRUE,VLOOKUP(B19,cenik!A4:C346,3,FALSE),0)</f>
        <v>0</v>
      </c>
      <c r="E19" s="8" t="b">
        <v>0</v>
      </c>
    </row>
    <row r="20" spans="1:5" x14ac:dyDescent="0.25">
      <c r="A20" s="2"/>
      <c r="B20" s="2">
        <v>200302</v>
      </c>
      <c r="C20" s="2" t="s">
        <v>79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200271</v>
      </c>
      <c r="C21" s="2" t="s">
        <v>80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>
        <v>200273</v>
      </c>
      <c r="C22" s="2" t="s">
        <v>81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>
        <v>200306</v>
      </c>
      <c r="C23" s="2" t="s">
        <v>127</v>
      </c>
      <c r="D23" s="200">
        <f>IF(E23=TRUE,VLOOKUP(B23,cenik!A4:C346,3,FALSE),0)</f>
        <v>0</v>
      </c>
      <c r="E23" s="8" t="b">
        <v>0</v>
      </c>
    </row>
    <row r="24" spans="1:5" x14ac:dyDescent="0.25">
      <c r="A24" s="2"/>
      <c r="B24" s="2"/>
      <c r="C24" s="2"/>
      <c r="D24" s="201"/>
    </row>
    <row r="25" spans="1:5" x14ac:dyDescent="0.25">
      <c r="A25" s="2"/>
      <c r="B25" s="2">
        <v>200330</v>
      </c>
      <c r="C25" s="2" t="s">
        <v>158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>
        <v>200331</v>
      </c>
      <c r="C26" s="2" t="s">
        <v>159</v>
      </c>
      <c r="D26" s="200">
        <f>IF(E26=TRUE,VLOOKUP(B26,cenik!A4:C346,3,FALSE),0)</f>
        <v>0</v>
      </c>
      <c r="E26" s="8" t="b">
        <v>0</v>
      </c>
    </row>
    <row r="27" spans="1:5" x14ac:dyDescent="0.25">
      <c r="A27" s="2"/>
      <c r="B27" s="2"/>
      <c r="C27" s="2" t="str">
        <f>IF(D26+D25=0,"","Odečet ceny šroubení")</f>
        <v/>
      </c>
      <c r="D27" s="200" t="str">
        <f>IF(D26+D25=0,"",-1*VLOOKUP(100682,cenik!A11:C353,3,FALSE))</f>
        <v/>
      </c>
    </row>
    <row r="28" spans="1:5" x14ac:dyDescent="0.25">
      <c r="A28" s="2"/>
      <c r="B28" s="2">
        <v>100575</v>
      </c>
      <c r="C28" s="2" t="s">
        <v>89</v>
      </c>
      <c r="D28" s="200">
        <f>IF(E28=TRUE,VLOOKUP(B28,cenik!A6:C348,3,FALSE),0)</f>
        <v>0</v>
      </c>
      <c r="E28" s="8" t="b">
        <v>0</v>
      </c>
    </row>
    <row r="29" spans="1:5" x14ac:dyDescent="0.25">
      <c r="A29" s="2"/>
      <c r="B29" s="2">
        <v>100576</v>
      </c>
      <c r="C29" s="2" t="s">
        <v>90</v>
      </c>
      <c r="D29" s="200">
        <f>IF(E29=TRUE,VLOOKUP(B29,cenik!A2:C349,3,FALSE),0)</f>
        <v>0</v>
      </c>
      <c r="E29" s="8" t="b">
        <v>0</v>
      </c>
    </row>
    <row r="30" spans="1:5" x14ac:dyDescent="0.25">
      <c r="A30" s="2"/>
      <c r="B30" s="2">
        <v>100487</v>
      </c>
      <c r="C30" s="2" t="s">
        <v>332</v>
      </c>
      <c r="D30" s="200">
        <f>IF(E30=TRUE,VLOOKUP(B30,cenik!A2:C349,3,FALSE),0)</f>
        <v>0</v>
      </c>
      <c r="E30" s="8" t="b">
        <v>0</v>
      </c>
    </row>
    <row r="31" spans="1:5" x14ac:dyDescent="0.25">
      <c r="A31" s="2"/>
      <c r="B31" s="2">
        <v>100429</v>
      </c>
      <c r="C31" s="2" t="s">
        <v>204</v>
      </c>
      <c r="D31" s="200">
        <f>IF(E31=TRUE,VLOOKUP(B31,cenik!A9:C351,3,FALSE),0)</f>
        <v>0</v>
      </c>
      <c r="E31" s="8" t="b">
        <v>0</v>
      </c>
    </row>
    <row r="32" spans="1:5" x14ac:dyDescent="0.25">
      <c r="A32" s="2"/>
      <c r="B32" s="2"/>
      <c r="C32" s="2"/>
      <c r="D32" s="201"/>
    </row>
    <row r="33" spans="1:4" x14ac:dyDescent="0.25">
      <c r="A33" s="2"/>
      <c r="B33" s="2"/>
      <c r="C33" s="6" t="s">
        <v>82</v>
      </c>
      <c r="D33" s="202">
        <f>SUM(D4:D15,D17:D31)</f>
        <v>0</v>
      </c>
    </row>
  </sheetData>
  <sheetProtection algorithmName="SHA-512" hashValue="HsdM7TIuS1bw+01p3Zur6Hk2Y3XrHe85+DhhnegosC8lzaMaiMByN5LnYeCmFR3xUUARSitwd/JmpDtrJVTH+g==" saltValue="FoFuZojlappJ4ySQONwJpg==" spinCount="100000" sheet="1" objects="1" scenarios="1"/>
  <mergeCells count="2">
    <mergeCell ref="A3:D3"/>
    <mergeCell ref="A16:D16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523875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4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523875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3F3-4A4A-44E7-AC77-EEE3182715D9}">
  <sheetPr codeName="List9">
    <tabColor theme="5" tint="0.79998168889431442"/>
  </sheetPr>
  <dimension ref="A1:E35"/>
  <sheetViews>
    <sheetView zoomScaleNormal="100" workbookViewId="0">
      <selection activeCell="D1" sqref="D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212"/>
      <c r="B2" s="212"/>
      <c r="C2" s="212"/>
      <c r="D2" s="212"/>
    </row>
    <row r="3" spans="1:5" x14ac:dyDescent="0.25">
      <c r="A3" s="211" t="s">
        <v>70</v>
      </c>
      <c r="B3" s="211"/>
      <c r="C3" s="211"/>
      <c r="D3" s="211"/>
    </row>
    <row r="4" spans="1:5" x14ac:dyDescent="0.25">
      <c r="A4" s="2"/>
      <c r="B4" s="2">
        <v>200802</v>
      </c>
      <c r="C4" s="2" t="s">
        <v>161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200803</v>
      </c>
      <c r="C5" s="2" t="s">
        <v>162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200804</v>
      </c>
      <c r="C6" s="2" t="s">
        <v>163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200805</v>
      </c>
      <c r="C7" s="2" t="s">
        <v>164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200806</v>
      </c>
      <c r="C8" s="2" t="s">
        <v>165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200807</v>
      </c>
      <c r="C9" s="2" t="s">
        <v>166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200243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7" t="s">
        <v>75</v>
      </c>
      <c r="B16" s="207"/>
      <c r="C16" s="207"/>
      <c r="D16" s="207"/>
    </row>
    <row r="17" spans="1:5" x14ac:dyDescent="0.25">
      <c r="A17" s="2"/>
      <c r="B17" s="2">
        <v>200300</v>
      </c>
      <c r="C17" s="2" t="s">
        <v>76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200265</v>
      </c>
      <c r="C18" s="2" t="s">
        <v>77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>
        <v>200267</v>
      </c>
      <c r="C19" s="2" t="s">
        <v>78</v>
      </c>
      <c r="D19" s="200">
        <f>IF(E19=TRUE,VLOOKUP(B19,cenik!A4:C346,3,FALSE),0)</f>
        <v>0</v>
      </c>
      <c r="E19" s="8" t="b">
        <v>0</v>
      </c>
    </row>
    <row r="20" spans="1:5" x14ac:dyDescent="0.25">
      <c r="A20" s="2"/>
      <c r="B20" s="2">
        <v>200302</v>
      </c>
      <c r="C20" s="2" t="s">
        <v>79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200271</v>
      </c>
      <c r="C21" s="2" t="s">
        <v>80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>
        <v>200273</v>
      </c>
      <c r="C22" s="2" t="s">
        <v>81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>
        <v>200306</v>
      </c>
      <c r="C23" s="2" t="s">
        <v>127</v>
      </c>
      <c r="D23" s="200">
        <f>IF(E23=TRUE,VLOOKUP(B23,cenik!A4:C346,3,FALSE),0)</f>
        <v>0</v>
      </c>
      <c r="E23" s="8" t="b">
        <v>0</v>
      </c>
    </row>
    <row r="24" spans="1:5" x14ac:dyDescent="0.25">
      <c r="A24" s="2"/>
      <c r="B24" s="2"/>
      <c r="C24" s="2"/>
      <c r="D24" s="201"/>
    </row>
    <row r="25" spans="1:5" x14ac:dyDescent="0.25">
      <c r="A25" s="2"/>
      <c r="B25" s="2">
        <v>200330</v>
      </c>
      <c r="C25" s="2" t="s">
        <v>158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>
        <v>200331</v>
      </c>
      <c r="C26" s="2" t="s">
        <v>159</v>
      </c>
      <c r="D26" s="200">
        <f>IF(E26=TRUE,VLOOKUP(B26,cenik!A4:C346,3,FALSE),0)</f>
        <v>0</v>
      </c>
      <c r="E26" s="8" t="b">
        <v>0</v>
      </c>
    </row>
    <row r="27" spans="1:5" x14ac:dyDescent="0.25">
      <c r="A27" s="2"/>
      <c r="B27" s="2"/>
      <c r="C27" s="2" t="str">
        <f>IF(D25+D26=0,"","Odečet ceny šroubení")</f>
        <v/>
      </c>
      <c r="D27" s="200" t="str">
        <f>IF(D25+D26=0,"",-1*VLOOKUP(100682,cenik!A11:C353,3,FALSE))</f>
        <v/>
      </c>
    </row>
    <row r="28" spans="1:5" x14ac:dyDescent="0.25">
      <c r="A28" s="2"/>
      <c r="B28" s="2">
        <v>100575</v>
      </c>
      <c r="C28" s="2" t="s">
        <v>89</v>
      </c>
      <c r="D28" s="200">
        <f>IF(E28=TRUE,VLOOKUP(B28,cenik!A6:C348,3,FALSE),0)</f>
        <v>0</v>
      </c>
      <c r="E28" s="8" t="b">
        <v>0</v>
      </c>
    </row>
    <row r="29" spans="1:5" x14ac:dyDescent="0.25">
      <c r="A29" s="2"/>
      <c r="B29" s="2">
        <v>100576</v>
      </c>
      <c r="C29" s="2" t="s">
        <v>90</v>
      </c>
      <c r="D29" s="200">
        <f>IF(E29=TRUE,VLOOKUP(B29,cenik!A7:C349,3,FALSE),0)</f>
        <v>0</v>
      </c>
      <c r="E29" s="8" t="b">
        <v>0</v>
      </c>
    </row>
    <row r="30" spans="1:5" x14ac:dyDescent="0.25">
      <c r="A30" s="2"/>
      <c r="B30" s="2">
        <v>200295</v>
      </c>
      <c r="C30" s="2" t="s">
        <v>140</v>
      </c>
      <c r="D30" s="200">
        <f>IF(E30=TRUE,VLOOKUP(B30,cenik!A9:C351,3,FALSE),0)</f>
        <v>0</v>
      </c>
      <c r="E30" s="8" t="b">
        <v>0</v>
      </c>
    </row>
    <row r="31" spans="1:5" x14ac:dyDescent="0.25">
      <c r="A31" s="2"/>
      <c r="B31" s="2">
        <v>100487</v>
      </c>
      <c r="C31" s="2" t="s">
        <v>332</v>
      </c>
      <c r="D31" s="200">
        <f>IF(E31=TRUE,VLOOKUP(B31,cenik!A2:C351,3,FALSE),0)</f>
        <v>0</v>
      </c>
      <c r="E31" s="8" t="b">
        <v>0</v>
      </c>
    </row>
    <row r="32" spans="1:5" x14ac:dyDescent="0.25">
      <c r="A32" s="2"/>
      <c r="B32" s="2">
        <v>100429</v>
      </c>
      <c r="C32" s="2" t="s">
        <v>204</v>
      </c>
      <c r="D32" s="200">
        <f>IF(E32=TRUE,VLOOKUP(B32,cenik!A11:C353,3,FALSE),0)</f>
        <v>0</v>
      </c>
      <c r="E32" s="8" t="b">
        <v>0</v>
      </c>
    </row>
    <row r="33" spans="1:4" x14ac:dyDescent="0.25">
      <c r="A33" s="2"/>
      <c r="B33" s="2"/>
      <c r="C33" s="2"/>
      <c r="D33" s="201"/>
    </row>
    <row r="34" spans="1:4" x14ac:dyDescent="0.25">
      <c r="A34" s="2"/>
      <c r="B34" s="2"/>
      <c r="C34" s="6" t="s">
        <v>82</v>
      </c>
      <c r="D34" s="202">
        <f>SUM(D4:D14,D17:XFD32)</f>
        <v>0</v>
      </c>
    </row>
    <row r="35" spans="1:4" ht="14.25" hidden="1" customHeight="1" x14ac:dyDescent="0.25"/>
  </sheetData>
  <sheetProtection algorithmName="SHA-512" hashValue="hwzBZ+674bV6JLdIyv9Bl7BoKzvBToTniML9UG0xMTP0+TR7LdOd7MMmK/QgP6/uyUzG4zWNT4WphE2WhqTjZw==" saltValue="efSp2NnpRV4oG+HmuBGmQg==" spinCount="100000" sheet="1" objects="1" scenarios="1"/>
  <mergeCells count="3">
    <mergeCell ref="A3:D3"/>
    <mergeCell ref="A16:D16"/>
    <mergeCell ref="A2:D2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2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0</xdr:rowOff>
                  </from>
                  <to>
                    <xdr:col>0</xdr:col>
                    <xdr:colOff>523875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4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171450</xdr:rowOff>
                  </from>
                  <to>
                    <xdr:col>0</xdr:col>
                    <xdr:colOff>523875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5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180975</xdr:rowOff>
                  </from>
                  <to>
                    <xdr:col>0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2DB-A783-459E-91D1-5CBA4FE746A7}">
  <sheetPr codeName="List11">
    <tabColor theme="7" tint="0.79998168889431442"/>
  </sheetPr>
  <dimension ref="A1:E30"/>
  <sheetViews>
    <sheetView zoomScaleNormal="100" workbookViewId="0">
      <selection activeCell="D1" sqref="D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7.570312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200536</v>
      </c>
      <c r="C4" s="2" t="s">
        <v>83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200537</v>
      </c>
      <c r="C5" s="2" t="s">
        <v>84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200538</v>
      </c>
      <c r="C6" s="2" t="s">
        <v>85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200539</v>
      </c>
      <c r="C7" s="2" t="s">
        <v>86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200540</v>
      </c>
      <c r="C8" s="2" t="s">
        <v>87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200541</v>
      </c>
      <c r="C9" s="2" t="s">
        <v>88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200242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100710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IF(D13=0,"",IF(E11=TRUE,(VLOOKUP(200252,cenik!A11:C353,3,FALSE))-(VLOOKUP(200242,cenik!A11:C353,3,FALSE)),(VLOOKUP(200250,cenik!A11:C353,3,FALSE))-(VLOOKUP(200240,cenik!A11:C353,3,FALSE))))</f>
        <v/>
      </c>
    </row>
    <row r="16" spans="1:5" x14ac:dyDescent="0.25">
      <c r="A16" s="207" t="s">
        <v>75</v>
      </c>
      <c r="B16" s="207"/>
      <c r="C16" s="207"/>
      <c r="D16" s="207"/>
    </row>
    <row r="17" spans="1:5" x14ac:dyDescent="0.25">
      <c r="A17" s="2"/>
      <c r="B17" s="2">
        <v>200300</v>
      </c>
      <c r="C17" s="2" t="s">
        <v>76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200264</v>
      </c>
      <c r="C18" s="2" t="s">
        <v>77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>
        <v>200266</v>
      </c>
      <c r="C19" s="2" t="s">
        <v>78</v>
      </c>
      <c r="D19" s="200">
        <f>IF(E19=TRUE,VLOOKUP(B19,cenik!A4:C346,3,FALSE),0)</f>
        <v>0</v>
      </c>
      <c r="E19" s="8" t="b">
        <v>0</v>
      </c>
    </row>
    <row r="20" spans="1:5" x14ac:dyDescent="0.25">
      <c r="A20" s="2"/>
      <c r="B20" s="2">
        <v>200302</v>
      </c>
      <c r="C20" s="2" t="s">
        <v>79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200270</v>
      </c>
      <c r="C21" s="2" t="s">
        <v>80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>
        <v>200272</v>
      </c>
      <c r="C22" s="2" t="s">
        <v>81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/>
      <c r="C23" s="2"/>
      <c r="D23" s="201"/>
    </row>
    <row r="24" spans="1:5" x14ac:dyDescent="0.25">
      <c r="A24" s="2"/>
      <c r="B24" s="2">
        <v>200330</v>
      </c>
      <c r="C24" s="2" t="s">
        <v>158</v>
      </c>
      <c r="D24" s="200">
        <f>IF(E24=TRUE,VLOOKUP(B24,cenik!A4:C346,3,FALSE),0)</f>
        <v>0</v>
      </c>
      <c r="E24" s="8" t="b">
        <v>0</v>
      </c>
    </row>
    <row r="25" spans="1:5" x14ac:dyDescent="0.25">
      <c r="A25" s="2"/>
      <c r="B25" s="2">
        <v>200331</v>
      </c>
      <c r="C25" s="2" t="s">
        <v>159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/>
      <c r="C26" s="2" t="str">
        <f>IF(D24+D25=0,"","Odečet ceny šroubení")</f>
        <v/>
      </c>
      <c r="D26" s="200" t="str">
        <f>IF(D24+D25=0,"",-1*VLOOKUP(100682,cenik!A11:C353,3,FALSE))</f>
        <v/>
      </c>
    </row>
    <row r="27" spans="1:5" x14ac:dyDescent="0.25">
      <c r="A27" s="2"/>
      <c r="B27" s="2">
        <v>100575</v>
      </c>
      <c r="C27" s="2" t="s">
        <v>89</v>
      </c>
      <c r="D27" s="200">
        <f>IF(E27=TRUE,VLOOKUP(B27,cenik!A6:C348,3,FALSE),0)</f>
        <v>0</v>
      </c>
      <c r="E27" s="8" t="b">
        <v>0</v>
      </c>
    </row>
    <row r="28" spans="1:5" x14ac:dyDescent="0.25">
      <c r="A28" s="2"/>
      <c r="B28" s="2">
        <v>100576</v>
      </c>
      <c r="C28" s="2" t="s">
        <v>90</v>
      </c>
      <c r="D28" s="200">
        <f>IF(E28=TRUE,VLOOKUP(B28,cenik!A7:C349,3,FALSE),0)</f>
        <v>0</v>
      </c>
      <c r="E28" s="8" t="b">
        <v>0</v>
      </c>
    </row>
    <row r="29" spans="1:5" x14ac:dyDescent="0.25">
      <c r="A29" s="2"/>
      <c r="B29" s="2"/>
      <c r="C29" s="2"/>
      <c r="D29" s="201"/>
    </row>
    <row r="30" spans="1:5" x14ac:dyDescent="0.25">
      <c r="A30" s="2"/>
      <c r="B30" s="2"/>
      <c r="C30" s="6" t="s">
        <v>82</v>
      </c>
      <c r="D30" s="202">
        <f>SUM(D4:D14,D17:D28)</f>
        <v>0</v>
      </c>
    </row>
  </sheetData>
  <sheetProtection algorithmName="SHA-512" hashValue="nONvpKEtVHp/cCWoJhynpkQ1XIKkg8J5yDxnGFrcYzWz15MKzHXcR2wxbiwqCtWsednEyBc8E5YAtLQH8uRwzg==" saltValue="cutwaKcRwTdPhg5jU0EVqA==" spinCount="100000" sheet="1" objects="1" scenarios="1"/>
  <mergeCells count="2">
    <mergeCell ref="A3:D3"/>
    <mergeCell ref="A16:D16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190500</xdr:rowOff>
                  </from>
                  <to>
                    <xdr:col>0</xdr:col>
                    <xdr:colOff>628650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190500</xdr:rowOff>
                  </from>
                  <to>
                    <xdr:col>0</xdr:col>
                    <xdr:colOff>504825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171450</xdr:rowOff>
                  </from>
                  <to>
                    <xdr:col>0</xdr:col>
                    <xdr:colOff>523875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1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1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3A47-45B2-491D-9DFA-923F2F51B3AC}">
  <sheetPr codeName="List13">
    <tabColor theme="7" tint="0.79998168889431442"/>
  </sheetPr>
  <dimension ref="A1:E35"/>
  <sheetViews>
    <sheetView zoomScaleNormal="100" workbookViewId="0">
      <selection activeCell="D1" sqref="D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9.4257812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200706</v>
      </c>
      <c r="C4" s="2" t="s">
        <v>94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200707</v>
      </c>
      <c r="C5" s="2" t="s">
        <v>95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200708</v>
      </c>
      <c r="C6" s="2" t="s">
        <v>96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200709</v>
      </c>
      <c r="C7" s="2" t="s">
        <v>97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200710</v>
      </c>
      <c r="C8" s="2" t="s">
        <v>98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200711</v>
      </c>
      <c r="C9" s="2" t="s">
        <v>99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200242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100710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IF(D13=0,"",IF(E11=TRUE,(VLOOKUP(200252,cenik!A11:C353,3,FALSE))-(VLOOKUP(200242,cenik!A11:C353,3,FALSE)),(VLOOKUP(200250,cenik!A11:C353,3,FALSE))-(VLOOKUP(200240,cenik!A11:C353,3,FALSE))))</f>
        <v/>
      </c>
    </row>
    <row r="16" spans="1:5" x14ac:dyDescent="0.25">
      <c r="A16" s="208" t="s">
        <v>178</v>
      </c>
      <c r="B16" s="208"/>
      <c r="C16" s="208"/>
      <c r="D16" s="208"/>
    </row>
    <row r="17" spans="1:5" x14ac:dyDescent="0.25">
      <c r="A17" s="2"/>
      <c r="B17" s="2">
        <v>100602</v>
      </c>
      <c r="C17" s="2" t="s">
        <v>92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100630</v>
      </c>
      <c r="C18" s="2" t="s">
        <v>93</v>
      </c>
      <c r="D18" s="200">
        <f>IF(E18=TRUE,VLOOKUP(B18,cenik!A5:C347,3,FALSE),0)</f>
        <v>0</v>
      </c>
      <c r="E18" s="8" t="b">
        <v>0</v>
      </c>
    </row>
    <row r="19" spans="1:5" x14ac:dyDescent="0.25">
      <c r="A19" s="2"/>
      <c r="B19" s="2">
        <v>100683</v>
      </c>
      <c r="C19" s="2" t="s">
        <v>110</v>
      </c>
      <c r="D19" s="200">
        <f>IF(E19=TRUE,VLOOKUP(B19,cenik!A6:C348,3,FALSE),0)</f>
        <v>0</v>
      </c>
      <c r="E19" s="8" t="b">
        <v>0</v>
      </c>
    </row>
    <row r="20" spans="1:5" x14ac:dyDescent="0.25">
      <c r="A20" s="2"/>
      <c r="B20" s="2"/>
      <c r="C20" s="2"/>
      <c r="D20" s="5"/>
    </row>
    <row r="21" spans="1:5" x14ac:dyDescent="0.25">
      <c r="A21" s="207" t="s">
        <v>75</v>
      </c>
      <c r="B21" s="207"/>
      <c r="C21" s="207"/>
      <c r="D21" s="207"/>
    </row>
    <row r="22" spans="1:5" x14ac:dyDescent="0.25">
      <c r="A22" s="2"/>
      <c r="B22" s="2">
        <v>200300</v>
      </c>
      <c r="C22" s="2" t="s">
        <v>76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>
        <v>200264</v>
      </c>
      <c r="C23" s="2" t="s">
        <v>77</v>
      </c>
      <c r="D23" s="200">
        <f>IF(E23=TRUE,VLOOKUP(B23,cenik!A4:C346,3,FALSE),0)</f>
        <v>0</v>
      </c>
      <c r="E23" s="8" t="b">
        <v>0</v>
      </c>
    </row>
    <row r="24" spans="1:5" x14ac:dyDescent="0.25">
      <c r="A24" s="2"/>
      <c r="B24" s="2">
        <v>200266</v>
      </c>
      <c r="C24" s="2" t="s">
        <v>78</v>
      </c>
      <c r="D24" s="200">
        <f>IF(E24=TRUE,VLOOKUP(B24,cenik!A4:C346,3,FALSE),0)</f>
        <v>0</v>
      </c>
      <c r="E24" s="8" t="b">
        <v>0</v>
      </c>
    </row>
    <row r="25" spans="1:5" x14ac:dyDescent="0.25">
      <c r="A25" s="2"/>
      <c r="B25" s="2">
        <v>200302</v>
      </c>
      <c r="C25" s="2" t="s">
        <v>79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>
        <v>200270</v>
      </c>
      <c r="C26" s="2" t="s">
        <v>80</v>
      </c>
      <c r="D26" s="200">
        <f>IF(E26=TRUE,VLOOKUP(B26,cenik!A4:C346,3,FALSE),0)</f>
        <v>0</v>
      </c>
      <c r="E26" s="8" t="b">
        <v>0</v>
      </c>
    </row>
    <row r="27" spans="1:5" x14ac:dyDescent="0.25">
      <c r="A27" s="2"/>
      <c r="B27" s="2">
        <v>200272</v>
      </c>
      <c r="C27" s="2" t="s">
        <v>81</v>
      </c>
      <c r="D27" s="200">
        <f>IF(E27=TRUE,VLOOKUP(B27,cenik!A4:C346,3,FALSE),0)</f>
        <v>0</v>
      </c>
      <c r="E27" s="8" t="b">
        <v>0</v>
      </c>
    </row>
    <row r="28" spans="1:5" x14ac:dyDescent="0.25">
      <c r="A28" s="2"/>
      <c r="B28" s="2"/>
      <c r="C28" s="2"/>
      <c r="D28" s="201"/>
    </row>
    <row r="29" spans="1:5" x14ac:dyDescent="0.25">
      <c r="A29" s="2"/>
      <c r="B29" s="2">
        <v>200330</v>
      </c>
      <c r="C29" s="2" t="s">
        <v>158</v>
      </c>
      <c r="D29" s="200">
        <f>IF(E29=TRUE,VLOOKUP(B29,cenik!A4:C346,3,FALSE),0)</f>
        <v>0</v>
      </c>
      <c r="E29" s="8" t="b">
        <v>0</v>
      </c>
    </row>
    <row r="30" spans="1:5" x14ac:dyDescent="0.25">
      <c r="A30" s="2"/>
      <c r="B30" s="2">
        <v>200331</v>
      </c>
      <c r="C30" s="2" t="s">
        <v>159</v>
      </c>
      <c r="D30" s="200">
        <f>IF(E30=TRUE,VLOOKUP(B30,cenik!A4:C346,3,FALSE),0)</f>
        <v>0</v>
      </c>
      <c r="E30" s="8" t="b">
        <v>0</v>
      </c>
    </row>
    <row r="31" spans="1:5" x14ac:dyDescent="0.25">
      <c r="A31" s="2"/>
      <c r="B31" s="2"/>
      <c r="C31" s="2" t="str">
        <f>IF(D29+D30=0,"","Odečet ceny šroubení")</f>
        <v/>
      </c>
      <c r="D31" s="200" t="str">
        <f>IF(D29+D30=0,"",-1*VLOOKUP(100682,cenik!A11:C353,3,FALSE))</f>
        <v/>
      </c>
    </row>
    <row r="32" spans="1:5" x14ac:dyDescent="0.25">
      <c r="A32" s="2"/>
      <c r="B32" s="2">
        <v>100575</v>
      </c>
      <c r="C32" s="2" t="s">
        <v>89</v>
      </c>
      <c r="D32" s="200">
        <f>IF(E32=TRUE,VLOOKUP(B32,cenik!A6:C348,3,FALSE),0)</f>
        <v>0</v>
      </c>
      <c r="E32" s="8" t="b">
        <v>0</v>
      </c>
    </row>
    <row r="33" spans="1:5" x14ac:dyDescent="0.25">
      <c r="A33" s="2"/>
      <c r="B33" s="2">
        <v>100576</v>
      </c>
      <c r="C33" s="2" t="s">
        <v>90</v>
      </c>
      <c r="D33" s="200">
        <f>IF(E33=TRUE,VLOOKUP(B33,cenik!A7:C349,3,FALSE),0)</f>
        <v>0</v>
      </c>
      <c r="E33" s="8" t="b">
        <v>0</v>
      </c>
    </row>
    <row r="34" spans="1:5" x14ac:dyDescent="0.25">
      <c r="A34" s="2"/>
      <c r="B34" s="2"/>
      <c r="C34" s="2"/>
      <c r="D34" s="201"/>
    </row>
    <row r="35" spans="1:5" x14ac:dyDescent="0.25">
      <c r="A35" s="2"/>
      <c r="B35" s="2"/>
      <c r="C35" s="6" t="s">
        <v>82</v>
      </c>
      <c r="D35" s="202">
        <f>SUM(D4:D14,D22:D33,D17:D19)</f>
        <v>0</v>
      </c>
    </row>
  </sheetData>
  <sheetProtection algorithmName="SHA-512" hashValue="Dsjfui7rLtNxixaojb6dswQ53c5bAGXF/svkyTmRdMw8x0AiiVMBXhAIYvaZk9LQu4nYrHu6j7h+WLDtZTvcLw==" saltValue="RR8tD7Qa6vBnzsbNEaKEmQ==" spinCount="100000" sheet="1" objects="1" scenarios="1"/>
  <mergeCells count="3">
    <mergeCell ref="A3:D3"/>
    <mergeCell ref="A16:D16"/>
    <mergeCell ref="A21:D21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1</xdr:col>
                    <xdr:colOff>161925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190500</xdr:rowOff>
                  </from>
                  <to>
                    <xdr:col>0</xdr:col>
                    <xdr:colOff>628650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542925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514350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171450</xdr:rowOff>
                  </from>
                  <to>
                    <xdr:col>0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180975</xdr:rowOff>
                  </from>
                  <to>
                    <xdr:col>0</xdr:col>
                    <xdr:colOff>571500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171450</xdr:rowOff>
                  </from>
                  <to>
                    <xdr:col>0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1223-87CA-4087-9642-D21700B483B7}">
  <sheetPr codeName="List15">
    <tabColor theme="7" tint="0.79998168889431442"/>
  </sheetPr>
  <dimension ref="A1:G35"/>
  <sheetViews>
    <sheetView zoomScaleNormal="100" workbookViewId="0">
      <selection activeCell="E1" sqref="E1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9.42578125" bestFit="1" customWidth="1"/>
    <col min="4" max="4" width="8.28515625" customWidth="1"/>
    <col min="5" max="5" width="11.42578125" style="1" customWidth="1"/>
    <col min="6" max="6" width="12.85546875" style="9" hidden="1" customWidth="1"/>
    <col min="7" max="7" width="9.140625" style="9" hidden="1" customWidth="1"/>
    <col min="8" max="16384" width="9.140625" hidden="1"/>
  </cols>
  <sheetData>
    <row r="1" spans="1:6" x14ac:dyDescent="0.25">
      <c r="A1" s="10"/>
      <c r="B1" s="11" t="s">
        <v>68</v>
      </c>
      <c r="C1" s="11" t="s">
        <v>69</v>
      </c>
      <c r="D1" s="11" t="s">
        <v>107</v>
      </c>
      <c r="E1" s="11" t="s">
        <v>425</v>
      </c>
    </row>
    <row r="2" spans="1:6" x14ac:dyDescent="0.25">
      <c r="A2" s="12"/>
      <c r="B2" s="13"/>
      <c r="C2" s="13"/>
      <c r="D2" s="13"/>
      <c r="E2" s="13"/>
    </row>
    <row r="3" spans="1:6" x14ac:dyDescent="0.25">
      <c r="A3" s="206" t="s">
        <v>70</v>
      </c>
      <c r="B3" s="206"/>
      <c r="C3" s="206"/>
      <c r="D3" s="206"/>
      <c r="E3" s="206"/>
    </row>
    <row r="4" spans="1:6" x14ac:dyDescent="0.25">
      <c r="A4" s="2"/>
      <c r="B4" s="2">
        <v>200576</v>
      </c>
      <c r="C4" s="2" t="s">
        <v>100</v>
      </c>
      <c r="D4" s="2"/>
      <c r="E4" s="200">
        <f>IF(F4=TRUE,VLOOKUP(B4,cenik!A4:C346,3,FALSE),0)</f>
        <v>0</v>
      </c>
      <c r="F4" s="9" t="b">
        <v>0</v>
      </c>
    </row>
    <row r="5" spans="1:6" x14ac:dyDescent="0.25">
      <c r="A5" s="2"/>
      <c r="B5" s="2">
        <v>200577</v>
      </c>
      <c r="C5" s="2" t="s">
        <v>101</v>
      </c>
      <c r="D5" s="2"/>
      <c r="E5" s="200">
        <f>IF(F5=TRUE,VLOOKUP(B5,cenik!A5:C347,3,FALSE),0)</f>
        <v>0</v>
      </c>
      <c r="F5" s="9" t="b">
        <v>0</v>
      </c>
    </row>
    <row r="6" spans="1:6" x14ac:dyDescent="0.25">
      <c r="A6" s="2"/>
      <c r="B6" s="2">
        <v>200578</v>
      </c>
      <c r="C6" s="2" t="s">
        <v>102</v>
      </c>
      <c r="D6" s="2"/>
      <c r="E6" s="200">
        <f>IF(F6=TRUE,VLOOKUP(B6,cenik!A6:C348,3,FALSE),0)</f>
        <v>0</v>
      </c>
      <c r="F6" s="9" t="b">
        <v>0</v>
      </c>
    </row>
    <row r="7" spans="1:6" x14ac:dyDescent="0.25">
      <c r="A7" s="2"/>
      <c r="B7" s="2">
        <v>200579</v>
      </c>
      <c r="C7" s="2" t="s">
        <v>103</v>
      </c>
      <c r="D7" s="2"/>
      <c r="E7" s="200">
        <f>IF(F7=TRUE,VLOOKUP(B7,cenik!A7:C349,3,FALSE),0)</f>
        <v>0</v>
      </c>
      <c r="F7" s="9" t="b">
        <v>0</v>
      </c>
    </row>
    <row r="8" spans="1:6" x14ac:dyDescent="0.25">
      <c r="A8" s="2"/>
      <c r="B8" s="2">
        <v>200580</v>
      </c>
      <c r="C8" s="2" t="s">
        <v>104</v>
      </c>
      <c r="D8" s="2"/>
      <c r="E8" s="200">
        <f>IF(F8=TRUE,VLOOKUP(B8,cenik!A8:C350,3,FALSE),0)</f>
        <v>0</v>
      </c>
      <c r="F8" s="9" t="b">
        <v>0</v>
      </c>
    </row>
    <row r="9" spans="1:6" x14ac:dyDescent="0.25">
      <c r="A9" s="2"/>
      <c r="B9" s="2">
        <v>200581</v>
      </c>
      <c r="C9" s="2" t="s">
        <v>105</v>
      </c>
      <c r="D9" s="2"/>
      <c r="E9" s="200">
        <f>IF(F9=TRUE,VLOOKUP(B9,cenik!A9:C351,3,FALSE),0)</f>
        <v>0</v>
      </c>
      <c r="F9" s="9" t="b">
        <v>0</v>
      </c>
    </row>
    <row r="10" spans="1:6" x14ac:dyDescent="0.25">
      <c r="A10" s="2"/>
      <c r="B10" s="2"/>
      <c r="C10" s="2"/>
      <c r="D10" s="2"/>
      <c r="E10" s="200"/>
    </row>
    <row r="11" spans="1:6" x14ac:dyDescent="0.25">
      <c r="A11" s="2"/>
      <c r="B11" s="2">
        <v>200242</v>
      </c>
      <c r="C11" s="2" t="s">
        <v>160</v>
      </c>
      <c r="D11" s="2"/>
      <c r="E11" s="200">
        <f>IF(F11=TRUE,VLOOKUP(B11,cenik!A11:C353,3,FALSE),0)</f>
        <v>0</v>
      </c>
      <c r="F11" s="9" t="b">
        <v>0</v>
      </c>
    </row>
    <row r="12" spans="1:6" x14ac:dyDescent="0.25">
      <c r="A12" s="2"/>
      <c r="B12" s="2"/>
      <c r="C12" s="2" t="str">
        <f>IF(E11=0,"","Odečet ceny standardního kabelu do 55°C")</f>
        <v/>
      </c>
      <c r="D12" s="2"/>
      <c r="E12" s="200" t="str">
        <f>IF(E11=0,"",-1*VLOOKUP(200241,cenik!A11:C353,3,FALSE))</f>
        <v/>
      </c>
    </row>
    <row r="13" spans="1:6" x14ac:dyDescent="0.25">
      <c r="A13" s="2"/>
      <c r="B13" s="2">
        <v>100711</v>
      </c>
      <c r="C13" s="2" t="s">
        <v>167</v>
      </c>
      <c r="D13" s="2"/>
      <c r="E13" s="200">
        <f>IF(F13=TRUE,VLOOKUP(B13,cenik!A11:C353,3,FALSE),0)</f>
        <v>0</v>
      </c>
      <c r="F13" s="9" t="b">
        <v>0</v>
      </c>
    </row>
    <row r="14" spans="1:6" x14ac:dyDescent="0.25">
      <c r="A14" s="2"/>
      <c r="B14" s="2"/>
      <c r="C14" s="2" t="str">
        <f>IF(E13=0,"","Odečet ceny serva Standard")</f>
        <v/>
      </c>
      <c r="D14" s="2"/>
      <c r="E14" s="200" t="str">
        <f>IF(E13=0,"",-1*VLOOKUP(100700,cenik!A11:C353,3,FALSE))</f>
        <v/>
      </c>
    </row>
    <row r="15" spans="1:6" x14ac:dyDescent="0.25">
      <c r="A15" s="2"/>
      <c r="B15" s="2"/>
      <c r="C15" s="2" t="str">
        <f>IF(E13=0,"","Příplatek za kabel k servu")</f>
        <v/>
      </c>
      <c r="D15" s="2"/>
      <c r="E15" s="200" t="str">
        <f>IF(E13=0,"",IF(F11=TRUE,(VLOOKUP(200253,cenik!A11:C353,3,FALSE))-(VLOOKUP(200243,cenik!A11:C353,3,FALSE)),(VLOOKUP(200251,cenik!A11:C353,3,FALSE))-(VLOOKUP(200241,cenik!A11:C353,3,FALSE))))</f>
        <v/>
      </c>
    </row>
    <row r="16" spans="1:6" x14ac:dyDescent="0.25">
      <c r="A16" s="208" t="s">
        <v>91</v>
      </c>
      <c r="B16" s="208"/>
      <c r="C16" s="208"/>
      <c r="D16" s="208"/>
      <c r="E16" s="208"/>
    </row>
    <row r="17" spans="1:7" x14ac:dyDescent="0.25">
      <c r="A17" s="2"/>
      <c r="B17" s="2">
        <v>100602</v>
      </c>
      <c r="C17" s="2" t="s">
        <v>92</v>
      </c>
      <c r="D17" s="2"/>
      <c r="E17" s="200">
        <f>IF(F17=TRUE,VLOOKUP(B17,cenik!A4:C346,3,FALSE),0)</f>
        <v>0</v>
      </c>
      <c r="F17" s="9" t="b">
        <v>0</v>
      </c>
    </row>
    <row r="18" spans="1:7" ht="15.75" thickBot="1" x14ac:dyDescent="0.3">
      <c r="A18" s="2"/>
      <c r="B18" s="2">
        <v>100630</v>
      </c>
      <c r="C18" s="2" t="s">
        <v>93</v>
      </c>
      <c r="D18" s="2"/>
      <c r="E18" s="200">
        <f>IF(F18=TRUE,VLOOKUP(B18,cenik!A5:C347,3,FALSE),0)</f>
        <v>0</v>
      </c>
      <c r="F18" s="9" t="b">
        <v>0</v>
      </c>
    </row>
    <row r="19" spans="1:7" ht="15.75" thickBot="1" x14ac:dyDescent="0.3">
      <c r="A19" s="2"/>
      <c r="B19" s="2">
        <v>100631</v>
      </c>
      <c r="C19" s="2" t="s">
        <v>106</v>
      </c>
      <c r="D19" s="23">
        <v>0</v>
      </c>
      <c r="E19" s="200">
        <f>D19*G19</f>
        <v>0</v>
      </c>
      <c r="F19" s="9" t="b">
        <v>0</v>
      </c>
      <c r="G19" s="9">
        <f>IF(F19=TRUE,VLOOKUP(B19,cenik!A6:C348,3,FALSE),0)</f>
        <v>0</v>
      </c>
    </row>
    <row r="20" spans="1:7" x14ac:dyDescent="0.25">
      <c r="A20" s="2"/>
      <c r="B20" s="2">
        <v>100683</v>
      </c>
      <c r="C20" s="2" t="s">
        <v>110</v>
      </c>
      <c r="D20" s="2"/>
      <c r="E20" s="200">
        <f>IF(F20=TRUE,VLOOKUP(B20,cenik!A7:C349,3,FALSE),0)</f>
        <v>0</v>
      </c>
      <c r="F20" s="9" t="b">
        <v>0</v>
      </c>
    </row>
    <row r="21" spans="1:7" x14ac:dyDescent="0.25">
      <c r="A21" s="207" t="s">
        <v>75</v>
      </c>
      <c r="B21" s="207"/>
      <c r="C21" s="207"/>
      <c r="D21" s="207"/>
      <c r="E21" s="207"/>
    </row>
    <row r="22" spans="1:7" x14ac:dyDescent="0.25">
      <c r="A22" s="2"/>
      <c r="B22" s="2">
        <v>200300</v>
      </c>
      <c r="C22" s="2" t="s">
        <v>76</v>
      </c>
      <c r="D22" s="2"/>
      <c r="E22" s="200">
        <f>IF(F22=TRUE,VLOOKUP(B22,cenik!A4:C346,3,FALSE),0)</f>
        <v>0</v>
      </c>
      <c r="F22" s="9" t="b">
        <v>0</v>
      </c>
    </row>
    <row r="23" spans="1:7" x14ac:dyDescent="0.25">
      <c r="A23" s="2"/>
      <c r="B23" s="2">
        <v>200265</v>
      </c>
      <c r="C23" s="2" t="s">
        <v>77</v>
      </c>
      <c r="D23" s="2"/>
      <c r="E23" s="200">
        <f>IF(F23=TRUE,VLOOKUP(B23,cenik!A4:C346,3,FALSE),0)</f>
        <v>0</v>
      </c>
      <c r="F23" s="9" t="b">
        <v>0</v>
      </c>
    </row>
    <row r="24" spans="1:7" x14ac:dyDescent="0.25">
      <c r="A24" s="2"/>
      <c r="B24" s="2">
        <v>200267</v>
      </c>
      <c r="C24" s="2" t="s">
        <v>78</v>
      </c>
      <c r="D24" s="2"/>
      <c r="E24" s="200">
        <f>IF(F24=TRUE,VLOOKUP(B24,cenik!A4:C346,3,FALSE),0)</f>
        <v>0</v>
      </c>
      <c r="F24" s="9" t="b">
        <v>0</v>
      </c>
    </row>
    <row r="25" spans="1:7" x14ac:dyDescent="0.25">
      <c r="A25" s="2"/>
      <c r="B25" s="2">
        <v>200302</v>
      </c>
      <c r="C25" s="2" t="s">
        <v>79</v>
      </c>
      <c r="D25" s="2"/>
      <c r="E25" s="200">
        <f>IF(F25=TRUE,VLOOKUP(B25,cenik!A4:C346,3,FALSE),0)</f>
        <v>0</v>
      </c>
      <c r="F25" s="9" t="b">
        <v>0</v>
      </c>
    </row>
    <row r="26" spans="1:7" x14ac:dyDescent="0.25">
      <c r="A26" s="2"/>
      <c r="B26" s="2">
        <v>200271</v>
      </c>
      <c r="C26" s="2" t="s">
        <v>80</v>
      </c>
      <c r="D26" s="2"/>
      <c r="E26" s="200">
        <f>IF(F26=TRUE,VLOOKUP(B26,cenik!A4:C346,3,FALSE),0)</f>
        <v>0</v>
      </c>
      <c r="F26" s="9" t="b">
        <v>0</v>
      </c>
    </row>
    <row r="27" spans="1:7" x14ac:dyDescent="0.25">
      <c r="A27" s="2"/>
      <c r="B27" s="2">
        <v>200273</v>
      </c>
      <c r="C27" s="2" t="s">
        <v>81</v>
      </c>
      <c r="D27" s="2"/>
      <c r="E27" s="200">
        <f>IF(F27=TRUE,VLOOKUP(B27,cenik!A4:C346,3,FALSE),0)</f>
        <v>0</v>
      </c>
      <c r="F27" s="9" t="b">
        <v>0</v>
      </c>
    </row>
    <row r="28" spans="1:7" x14ac:dyDescent="0.25">
      <c r="A28" s="2"/>
      <c r="B28" s="2"/>
      <c r="C28" s="2"/>
      <c r="D28" s="2"/>
      <c r="E28" s="201"/>
    </row>
    <row r="29" spans="1:7" x14ac:dyDescent="0.25">
      <c r="A29" s="2"/>
      <c r="B29" s="2">
        <v>200330</v>
      </c>
      <c r="C29" s="2" t="s">
        <v>158</v>
      </c>
      <c r="D29" s="2"/>
      <c r="E29" s="200">
        <f>IF(F29=TRUE,VLOOKUP(B29,cenik!A4:C346,3,FALSE),0)</f>
        <v>0</v>
      </c>
      <c r="F29" s="9" t="b">
        <v>0</v>
      </c>
    </row>
    <row r="30" spans="1:7" x14ac:dyDescent="0.25">
      <c r="A30" s="2"/>
      <c r="B30" s="2">
        <v>200331</v>
      </c>
      <c r="C30" s="2" t="s">
        <v>159</v>
      </c>
      <c r="D30" s="2"/>
      <c r="E30" s="200">
        <f>IF(F30=TRUE,VLOOKUP(B30,cenik!A4:C346,3,FALSE),0)</f>
        <v>0</v>
      </c>
      <c r="F30" s="9" t="b">
        <v>0</v>
      </c>
    </row>
    <row r="31" spans="1:7" x14ac:dyDescent="0.25">
      <c r="A31" s="2"/>
      <c r="B31" s="2"/>
      <c r="C31" s="2" t="str">
        <f>IF(E29+E30=0,"","Odečet ceny šroubení")</f>
        <v/>
      </c>
      <c r="D31" s="2"/>
      <c r="E31" s="200" t="str">
        <f>IF(E29+E30=0,"",-1*VLOOKUP(100682,cenik!A11:C353,3,FALSE))</f>
        <v/>
      </c>
    </row>
    <row r="32" spans="1:7" x14ac:dyDescent="0.25">
      <c r="A32" s="2"/>
      <c r="B32" s="2">
        <v>100575</v>
      </c>
      <c r="C32" s="2" t="s">
        <v>89</v>
      </c>
      <c r="D32" s="2"/>
      <c r="E32" s="200">
        <f>IF(F32=TRUE,VLOOKUP(B32,cenik!A6:C348,3,FALSE),0)</f>
        <v>0</v>
      </c>
      <c r="F32" s="9" t="b">
        <v>0</v>
      </c>
    </row>
    <row r="33" spans="1:6" x14ac:dyDescent="0.25">
      <c r="A33" s="2"/>
      <c r="B33" s="2">
        <v>100576</v>
      </c>
      <c r="C33" s="2" t="s">
        <v>90</v>
      </c>
      <c r="D33" s="2"/>
      <c r="E33" s="200">
        <f>IF(F33=TRUE,VLOOKUP(B33,cenik!A7:C349,3,FALSE),0)</f>
        <v>0</v>
      </c>
      <c r="F33" s="9" t="b">
        <v>0</v>
      </c>
    </row>
    <row r="34" spans="1:6" x14ac:dyDescent="0.25">
      <c r="A34" s="2"/>
      <c r="B34" s="2"/>
      <c r="C34" s="2"/>
      <c r="D34" s="2"/>
      <c r="E34" s="201"/>
    </row>
    <row r="35" spans="1:6" x14ac:dyDescent="0.25">
      <c r="A35" s="2"/>
      <c r="B35" s="2"/>
      <c r="C35" s="6" t="s">
        <v>82</v>
      </c>
      <c r="D35" s="6"/>
      <c r="E35" s="202">
        <f>SUM(E4:E14,E22:E33,E17:E20)</f>
        <v>0</v>
      </c>
    </row>
  </sheetData>
  <sheetProtection algorithmName="SHA-512" hashValue="KHUsmYv5dU4cgny5ydojQqYVwqLThvftp2mPYkhr6E5tJP0iNdPDeTMSmc6FvY3XRIHeMY1Kkx36+R90s5X/Pw==" saltValue="1ucwPGQJtkmwDGKBD5LORg==" spinCount="100000" sheet="1" objects="1" scenarios="1"/>
  <mergeCells count="3">
    <mergeCell ref="A3:E3"/>
    <mergeCell ref="A16:E16"/>
    <mergeCell ref="A21:E21"/>
  </mergeCells>
  <dataValidations count="1">
    <dataValidation type="whole" showInputMessage="1" showErrorMessage="1" sqref="D19" xr:uid="{60A00053-E950-48E1-8169-29846D8644BF}">
      <formula1>0</formula1>
      <formula2>100</formula2>
    </dataValidation>
  </dataValidations>
  <pageMargins left="0.7" right="0.7" top="0.78740157499999996" bottom="0.78740157499999996" header="0.3" footer="0.3"/>
  <pageSetup paperSize="9" orientation="portrait" horizontalDpi="4294967294" verticalDpi="0" r:id="rId1"/>
  <ignoredErrors>
    <ignoredError sqref="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1</xdr:col>
                    <xdr:colOff>161925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190500</xdr:rowOff>
                  </from>
                  <to>
                    <xdr:col>0</xdr:col>
                    <xdr:colOff>628650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542925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180975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514350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171450</xdr:rowOff>
                  </from>
                  <to>
                    <xdr:col>0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180975</xdr:rowOff>
                  </from>
                  <to>
                    <xdr:col>0</xdr:col>
                    <xdr:colOff>571500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171450</xdr:rowOff>
                  </from>
                  <to>
                    <xdr:col>0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3326-FCE6-4C51-894D-3722A35C6A8F}">
  <sheetPr codeName="List18"/>
  <dimension ref="A1:C1448"/>
  <sheetViews>
    <sheetView workbookViewId="0">
      <selection activeCell="B1" sqref="B1"/>
    </sheetView>
  </sheetViews>
  <sheetFormatPr defaultRowHeight="15" x14ac:dyDescent="0.25"/>
  <cols>
    <col min="1" max="1" width="9.140625" style="22"/>
    <col min="2" max="2" width="56.7109375" style="17" customWidth="1"/>
    <col min="3" max="3" width="14.42578125" style="18" customWidth="1"/>
    <col min="4" max="16384" width="9.140625" style="2"/>
  </cols>
  <sheetData>
    <row r="1" spans="1:3" ht="15.75" thickBot="1" x14ac:dyDescent="0.3">
      <c r="B1" s="17" t="s">
        <v>390</v>
      </c>
    </row>
    <row r="2" spans="1:3" x14ac:dyDescent="0.25">
      <c r="A2" s="36">
        <v>200860</v>
      </c>
      <c r="B2" s="37" t="s">
        <v>214</v>
      </c>
      <c r="C2" s="159">
        <v>372.05416666666662</v>
      </c>
    </row>
    <row r="3" spans="1:3" x14ac:dyDescent="0.25">
      <c r="A3" s="38">
        <v>200861</v>
      </c>
      <c r="B3" s="39" t="s">
        <v>215</v>
      </c>
      <c r="C3" s="160">
        <v>375.0841666666667</v>
      </c>
    </row>
    <row r="4" spans="1:3" ht="15" customHeight="1" x14ac:dyDescent="0.25">
      <c r="A4" s="40">
        <v>200862</v>
      </c>
      <c r="B4" s="41" t="s">
        <v>216</v>
      </c>
      <c r="C4" s="161">
        <v>396.5958333333333</v>
      </c>
    </row>
    <row r="5" spans="1:3" ht="15" customHeight="1" x14ac:dyDescent="0.25">
      <c r="A5" s="38">
        <v>200863</v>
      </c>
      <c r="B5" s="39" t="s">
        <v>217</v>
      </c>
      <c r="C5" s="160">
        <v>399.62583333333333</v>
      </c>
    </row>
    <row r="6" spans="1:3" ht="15" customHeight="1" x14ac:dyDescent="0.25">
      <c r="A6" s="40">
        <v>200864</v>
      </c>
      <c r="B6" s="41" t="s">
        <v>218</v>
      </c>
      <c r="C6" s="161">
        <v>419.55416666666662</v>
      </c>
    </row>
    <row r="7" spans="1:3" ht="15" customHeight="1" thickBot="1" x14ac:dyDescent="0.3">
      <c r="A7" s="42">
        <v>200865</v>
      </c>
      <c r="B7" s="43" t="s">
        <v>219</v>
      </c>
      <c r="C7" s="162">
        <v>422.5841666666667</v>
      </c>
    </row>
    <row r="8" spans="1:3" ht="15" customHeight="1" x14ac:dyDescent="0.25">
      <c r="A8" s="44">
        <v>200870</v>
      </c>
      <c r="B8" s="45" t="s">
        <v>220</v>
      </c>
      <c r="C8" s="159">
        <v>536.63940416666674</v>
      </c>
    </row>
    <row r="9" spans="1:3" ht="15" customHeight="1" x14ac:dyDescent="0.25">
      <c r="A9" s="46">
        <v>200871</v>
      </c>
      <c r="B9" s="47" t="s">
        <v>221</v>
      </c>
      <c r="C9" s="160">
        <v>536.63940416666674</v>
      </c>
    </row>
    <row r="10" spans="1:3" ht="15" customHeight="1" x14ac:dyDescent="0.25">
      <c r="A10" s="48">
        <v>200872</v>
      </c>
      <c r="B10" s="49" t="s">
        <v>222</v>
      </c>
      <c r="C10" s="161">
        <v>539.66940416666671</v>
      </c>
    </row>
    <row r="11" spans="1:3" ht="15" customHeight="1" x14ac:dyDescent="0.25">
      <c r="A11" s="46">
        <v>200873</v>
      </c>
      <c r="B11" s="47" t="s">
        <v>223</v>
      </c>
      <c r="C11" s="160">
        <v>539.66940416666671</v>
      </c>
    </row>
    <row r="12" spans="1:3" ht="15" customHeight="1" x14ac:dyDescent="0.25">
      <c r="A12" s="48">
        <v>200874</v>
      </c>
      <c r="B12" s="49" t="s">
        <v>224</v>
      </c>
      <c r="C12" s="161">
        <v>541.1844041666667</v>
      </c>
    </row>
    <row r="13" spans="1:3" ht="15" customHeight="1" thickBot="1" x14ac:dyDescent="0.3">
      <c r="A13" s="50">
        <v>200875</v>
      </c>
      <c r="B13" s="51" t="s">
        <v>225</v>
      </c>
      <c r="C13" s="163">
        <v>541.1844041666667</v>
      </c>
    </row>
    <row r="14" spans="1:3" ht="15" customHeight="1" x14ac:dyDescent="0.25">
      <c r="A14" s="44">
        <v>200876</v>
      </c>
      <c r="B14" s="45" t="s">
        <v>226</v>
      </c>
      <c r="C14" s="159">
        <v>559.82942500000001</v>
      </c>
    </row>
    <row r="15" spans="1:3" ht="15" customHeight="1" x14ac:dyDescent="0.25">
      <c r="A15" s="52">
        <v>200877</v>
      </c>
      <c r="B15" s="53" t="s">
        <v>227</v>
      </c>
      <c r="C15" s="160">
        <v>559.82942500000001</v>
      </c>
    </row>
    <row r="16" spans="1:3" ht="15" customHeight="1" x14ac:dyDescent="0.25">
      <c r="A16" s="48">
        <v>200878</v>
      </c>
      <c r="B16" s="49" t="s">
        <v>228</v>
      </c>
      <c r="C16" s="161">
        <v>562.85942499999999</v>
      </c>
    </row>
    <row r="17" spans="1:3" ht="15" customHeight="1" x14ac:dyDescent="0.25">
      <c r="A17" s="46">
        <v>200879</v>
      </c>
      <c r="B17" s="47" t="s">
        <v>229</v>
      </c>
      <c r="C17" s="160">
        <v>562.85942499999999</v>
      </c>
    </row>
    <row r="18" spans="1:3" ht="15" customHeight="1" x14ac:dyDescent="0.25">
      <c r="A18" s="48">
        <v>200880</v>
      </c>
      <c r="B18" s="49" t="s">
        <v>230</v>
      </c>
      <c r="C18" s="161">
        <v>564.37442499999997</v>
      </c>
    </row>
    <row r="19" spans="1:3" ht="15" customHeight="1" thickBot="1" x14ac:dyDescent="0.3">
      <c r="A19" s="54">
        <v>200881</v>
      </c>
      <c r="B19" s="51" t="s">
        <v>231</v>
      </c>
      <c r="C19" s="162">
        <v>564.37442499999997</v>
      </c>
    </row>
    <row r="20" spans="1:3" ht="15" customHeight="1" x14ac:dyDescent="0.25">
      <c r="A20" s="44">
        <v>200882</v>
      </c>
      <c r="B20" s="45" t="s">
        <v>232</v>
      </c>
      <c r="C20" s="164">
        <v>590.13717499999996</v>
      </c>
    </row>
    <row r="21" spans="1:3" ht="15" customHeight="1" x14ac:dyDescent="0.25">
      <c r="A21" s="46">
        <v>200883</v>
      </c>
      <c r="B21" s="47" t="s">
        <v>233</v>
      </c>
      <c r="C21" s="160">
        <v>590.13717499999996</v>
      </c>
    </row>
    <row r="22" spans="1:3" ht="15" customHeight="1" x14ac:dyDescent="0.25">
      <c r="A22" s="48">
        <v>200884</v>
      </c>
      <c r="B22" s="49" t="s">
        <v>234</v>
      </c>
      <c r="C22" s="161">
        <v>593.16717499999993</v>
      </c>
    </row>
    <row r="23" spans="1:3" ht="15" customHeight="1" x14ac:dyDescent="0.25">
      <c r="A23" s="46">
        <v>200885</v>
      </c>
      <c r="B23" s="47" t="s">
        <v>235</v>
      </c>
      <c r="C23" s="160">
        <v>593.16717499999993</v>
      </c>
    </row>
    <row r="24" spans="1:3" ht="15" customHeight="1" x14ac:dyDescent="0.25">
      <c r="A24" s="48">
        <v>200886</v>
      </c>
      <c r="B24" s="49" t="s">
        <v>236</v>
      </c>
      <c r="C24" s="161">
        <v>594.68217500000003</v>
      </c>
    </row>
    <row r="25" spans="1:3" ht="15" customHeight="1" thickBot="1" x14ac:dyDescent="0.3">
      <c r="A25" s="54">
        <v>200887</v>
      </c>
      <c r="B25" s="51" t="s">
        <v>237</v>
      </c>
      <c r="C25" s="162">
        <v>594.68217500000003</v>
      </c>
    </row>
    <row r="26" spans="1:3" ht="15" customHeight="1" x14ac:dyDescent="0.25">
      <c r="A26" s="55">
        <v>200796</v>
      </c>
      <c r="B26" s="56" t="s">
        <v>238</v>
      </c>
      <c r="C26" s="159">
        <v>855.22600000000011</v>
      </c>
    </row>
    <row r="27" spans="1:3" ht="15" customHeight="1" x14ac:dyDescent="0.25">
      <c r="A27" s="57">
        <v>200797</v>
      </c>
      <c r="B27" s="58" t="s">
        <v>239</v>
      </c>
      <c r="C27" s="160">
        <v>855.22600000000011</v>
      </c>
    </row>
    <row r="28" spans="1:3" ht="15" customHeight="1" x14ac:dyDescent="0.25">
      <c r="A28" s="59">
        <v>200798</v>
      </c>
      <c r="B28" s="60" t="s">
        <v>240</v>
      </c>
      <c r="C28" s="161">
        <v>859.30808333333323</v>
      </c>
    </row>
    <row r="29" spans="1:3" ht="15" customHeight="1" x14ac:dyDescent="0.25">
      <c r="A29" s="57">
        <v>200799</v>
      </c>
      <c r="B29" s="58" t="s">
        <v>241</v>
      </c>
      <c r="C29" s="160">
        <v>859.30808333333323</v>
      </c>
    </row>
    <row r="30" spans="1:3" ht="15" customHeight="1" x14ac:dyDescent="0.25">
      <c r="A30" s="59">
        <v>200800</v>
      </c>
      <c r="B30" s="60" t="s">
        <v>242</v>
      </c>
      <c r="C30" s="161">
        <v>867.21975000000009</v>
      </c>
    </row>
    <row r="31" spans="1:3" ht="15" customHeight="1" thickBot="1" x14ac:dyDescent="0.3">
      <c r="A31" s="57">
        <v>200801</v>
      </c>
      <c r="B31" s="58" t="s">
        <v>243</v>
      </c>
      <c r="C31" s="163">
        <v>867.21975000000009</v>
      </c>
    </row>
    <row r="32" spans="1:3" ht="15" customHeight="1" x14ac:dyDescent="0.25">
      <c r="A32" s="55">
        <v>200802</v>
      </c>
      <c r="B32" s="56" t="s">
        <v>244</v>
      </c>
      <c r="C32" s="159">
        <v>879.10483333333332</v>
      </c>
    </row>
    <row r="33" spans="1:3" ht="15" customHeight="1" x14ac:dyDescent="0.25">
      <c r="A33" s="57">
        <v>200803</v>
      </c>
      <c r="B33" s="58" t="s">
        <v>245</v>
      </c>
      <c r="C33" s="160">
        <v>879.10483333333332</v>
      </c>
    </row>
    <row r="34" spans="1:3" ht="15" customHeight="1" x14ac:dyDescent="0.25">
      <c r="A34" s="59">
        <v>200804</v>
      </c>
      <c r="B34" s="60" t="s">
        <v>246</v>
      </c>
      <c r="C34" s="161">
        <v>883.18691666666666</v>
      </c>
    </row>
    <row r="35" spans="1:3" ht="15" customHeight="1" x14ac:dyDescent="0.25">
      <c r="A35" s="57">
        <v>200805</v>
      </c>
      <c r="B35" s="58" t="s">
        <v>247</v>
      </c>
      <c r="C35" s="160">
        <v>883.18691666666666</v>
      </c>
    </row>
    <row r="36" spans="1:3" ht="15" customHeight="1" x14ac:dyDescent="0.25">
      <c r="A36" s="59">
        <v>200806</v>
      </c>
      <c r="B36" s="60" t="s">
        <v>248</v>
      </c>
      <c r="C36" s="161">
        <v>891.09858333333329</v>
      </c>
    </row>
    <row r="37" spans="1:3" ht="15" customHeight="1" thickBot="1" x14ac:dyDescent="0.3">
      <c r="A37" s="54">
        <v>200807</v>
      </c>
      <c r="B37" s="51" t="s">
        <v>249</v>
      </c>
      <c r="C37" s="162">
        <v>891.09858333333329</v>
      </c>
    </row>
    <row r="38" spans="1:3" ht="15" customHeight="1" x14ac:dyDescent="0.25">
      <c r="A38" s="48">
        <v>200536</v>
      </c>
      <c r="B38" s="45" t="s">
        <v>210</v>
      </c>
      <c r="C38" s="159">
        <v>814.5401416666665</v>
      </c>
    </row>
    <row r="39" spans="1:3" ht="15" customHeight="1" x14ac:dyDescent="0.25">
      <c r="A39" s="46">
        <v>200537</v>
      </c>
      <c r="B39" s="47" t="s">
        <v>211</v>
      </c>
      <c r="C39" s="160">
        <v>814.5401416666665</v>
      </c>
    </row>
    <row r="40" spans="1:3" ht="15" customHeight="1" x14ac:dyDescent="0.25">
      <c r="A40" s="48">
        <v>200538</v>
      </c>
      <c r="B40" s="49" t="s">
        <v>212</v>
      </c>
      <c r="C40" s="161">
        <v>818.62222499999996</v>
      </c>
    </row>
    <row r="41" spans="1:3" ht="15" customHeight="1" x14ac:dyDescent="0.25">
      <c r="A41" s="46">
        <v>200539</v>
      </c>
      <c r="B41" s="47" t="s">
        <v>205</v>
      </c>
      <c r="C41" s="160">
        <v>818.62222499999996</v>
      </c>
    </row>
    <row r="42" spans="1:3" ht="15" customHeight="1" x14ac:dyDescent="0.25">
      <c r="A42" s="48">
        <v>200540</v>
      </c>
      <c r="B42" s="49" t="s">
        <v>206</v>
      </c>
      <c r="C42" s="161">
        <v>826.53389166666659</v>
      </c>
    </row>
    <row r="43" spans="1:3" ht="15" customHeight="1" thickBot="1" x14ac:dyDescent="0.3">
      <c r="A43" s="54">
        <v>200541</v>
      </c>
      <c r="B43" s="51" t="s">
        <v>213</v>
      </c>
      <c r="C43" s="162">
        <v>826.53389166666659</v>
      </c>
    </row>
    <row r="44" spans="1:3" ht="15" customHeight="1" x14ac:dyDescent="0.25">
      <c r="A44" s="61">
        <v>200706</v>
      </c>
      <c r="B44" s="62" t="s">
        <v>250</v>
      </c>
      <c r="C44" s="165">
        <v>966.07889166666655</v>
      </c>
    </row>
    <row r="45" spans="1:3" ht="15" customHeight="1" x14ac:dyDescent="0.25">
      <c r="A45" s="46">
        <v>200707</v>
      </c>
      <c r="B45" s="47" t="s">
        <v>251</v>
      </c>
      <c r="C45" s="160">
        <v>966.07889166666655</v>
      </c>
    </row>
    <row r="46" spans="1:3" ht="15" customHeight="1" x14ac:dyDescent="0.25">
      <c r="A46" s="63">
        <v>200708</v>
      </c>
      <c r="B46" s="64" t="s">
        <v>252</v>
      </c>
      <c r="C46" s="166">
        <v>970.16097499999989</v>
      </c>
    </row>
    <row r="47" spans="1:3" ht="15" customHeight="1" x14ac:dyDescent="0.25">
      <c r="A47" s="46">
        <v>200709</v>
      </c>
      <c r="B47" s="47" t="s">
        <v>253</v>
      </c>
      <c r="C47" s="160">
        <v>970.16097499999989</v>
      </c>
    </row>
    <row r="48" spans="1:3" ht="15" customHeight="1" x14ac:dyDescent="0.25">
      <c r="A48" s="63">
        <v>200710</v>
      </c>
      <c r="B48" s="64" t="s">
        <v>254</v>
      </c>
      <c r="C48" s="166">
        <v>978.07264166666653</v>
      </c>
    </row>
    <row r="49" spans="1:3" ht="15" customHeight="1" thickBot="1" x14ac:dyDescent="0.3">
      <c r="A49" s="54">
        <v>200711</v>
      </c>
      <c r="B49" s="51" t="s">
        <v>255</v>
      </c>
      <c r="C49" s="162">
        <v>978.07264166666653</v>
      </c>
    </row>
    <row r="50" spans="1:3" ht="15" customHeight="1" x14ac:dyDescent="0.25">
      <c r="A50" s="63">
        <v>200576</v>
      </c>
      <c r="B50" s="62" t="s">
        <v>256</v>
      </c>
      <c r="C50" s="165">
        <v>1148.5983374999998</v>
      </c>
    </row>
    <row r="51" spans="1:3" ht="15" customHeight="1" x14ac:dyDescent="0.25">
      <c r="A51" s="46">
        <v>200577</v>
      </c>
      <c r="B51" s="47" t="s">
        <v>257</v>
      </c>
      <c r="C51" s="160">
        <v>1148.5983374999998</v>
      </c>
    </row>
    <row r="52" spans="1:3" ht="15" customHeight="1" x14ac:dyDescent="0.25">
      <c r="A52" s="63">
        <v>200578</v>
      </c>
      <c r="B52" s="64" t="s">
        <v>258</v>
      </c>
      <c r="C52" s="166">
        <v>1152.6804208333333</v>
      </c>
    </row>
    <row r="53" spans="1:3" ht="15" customHeight="1" x14ac:dyDescent="0.25">
      <c r="A53" s="46">
        <v>200579</v>
      </c>
      <c r="B53" s="47" t="s">
        <v>259</v>
      </c>
      <c r="C53" s="160">
        <v>1152.6804208333333</v>
      </c>
    </row>
    <row r="54" spans="1:3" ht="15" customHeight="1" x14ac:dyDescent="0.25">
      <c r="A54" s="63">
        <v>200580</v>
      </c>
      <c r="B54" s="64" t="s">
        <v>260</v>
      </c>
      <c r="C54" s="166">
        <v>1160.5920875000002</v>
      </c>
    </row>
    <row r="55" spans="1:3" ht="15" customHeight="1" thickBot="1" x14ac:dyDescent="0.3">
      <c r="A55" s="57">
        <v>200581</v>
      </c>
      <c r="B55" s="58" t="s">
        <v>261</v>
      </c>
      <c r="C55" s="162">
        <v>1160.5920875000002</v>
      </c>
    </row>
    <row r="56" spans="1:3" ht="15" customHeight="1" x14ac:dyDescent="0.25">
      <c r="A56" s="65">
        <v>200900</v>
      </c>
      <c r="B56" s="66" t="s">
        <v>262</v>
      </c>
      <c r="C56" s="165">
        <v>844.24458333333325</v>
      </c>
    </row>
    <row r="57" spans="1:3" ht="15" customHeight="1" x14ac:dyDescent="0.25">
      <c r="A57" s="67">
        <v>200901</v>
      </c>
      <c r="B57" s="68" t="s">
        <v>263</v>
      </c>
      <c r="C57" s="160">
        <v>844.24458333333325</v>
      </c>
    </row>
    <row r="58" spans="1:3" ht="15" customHeight="1" x14ac:dyDescent="0.25">
      <c r="A58" s="69">
        <v>200902</v>
      </c>
      <c r="B58" s="70" t="s">
        <v>264</v>
      </c>
      <c r="C58" s="166">
        <v>848.32666666666671</v>
      </c>
    </row>
    <row r="59" spans="1:3" ht="15" customHeight="1" x14ac:dyDescent="0.25">
      <c r="A59" s="67">
        <v>200903</v>
      </c>
      <c r="B59" s="68" t="s">
        <v>265</v>
      </c>
      <c r="C59" s="160">
        <v>848.32666666666671</v>
      </c>
    </row>
    <row r="60" spans="1:3" ht="15" customHeight="1" x14ac:dyDescent="0.25">
      <c r="A60" s="69">
        <v>200904</v>
      </c>
      <c r="B60" s="70" t="s">
        <v>266</v>
      </c>
      <c r="C60" s="166">
        <v>856.23833333333323</v>
      </c>
    </row>
    <row r="61" spans="1:3" ht="15" customHeight="1" thickBot="1" x14ac:dyDescent="0.3">
      <c r="A61" s="71">
        <v>200905</v>
      </c>
      <c r="B61" s="72" t="s">
        <v>267</v>
      </c>
      <c r="C61" s="160">
        <v>856.23833333333323</v>
      </c>
    </row>
    <row r="62" spans="1:3" ht="15" customHeight="1" x14ac:dyDescent="0.25">
      <c r="A62" s="65">
        <v>200906</v>
      </c>
      <c r="B62" s="66" t="s">
        <v>268</v>
      </c>
      <c r="C62" s="165">
        <v>927.57791666666662</v>
      </c>
    </row>
    <row r="63" spans="1:3" ht="15" customHeight="1" x14ac:dyDescent="0.25">
      <c r="A63" s="67">
        <v>200907</v>
      </c>
      <c r="B63" s="68" t="s">
        <v>269</v>
      </c>
      <c r="C63" s="160">
        <v>927.57791666666662</v>
      </c>
    </row>
    <row r="64" spans="1:3" ht="15" customHeight="1" x14ac:dyDescent="0.25">
      <c r="A64" s="69">
        <v>200908</v>
      </c>
      <c r="B64" s="70" t="s">
        <v>270</v>
      </c>
      <c r="C64" s="166">
        <v>931.66</v>
      </c>
    </row>
    <row r="65" spans="1:3" ht="15" customHeight="1" x14ac:dyDescent="0.25">
      <c r="A65" s="67">
        <v>200909</v>
      </c>
      <c r="B65" s="68" t="s">
        <v>271</v>
      </c>
      <c r="C65" s="160">
        <v>931.66</v>
      </c>
    </row>
    <row r="66" spans="1:3" ht="15" customHeight="1" x14ac:dyDescent="0.25">
      <c r="A66" s="69">
        <v>200910</v>
      </c>
      <c r="B66" s="70" t="s">
        <v>272</v>
      </c>
      <c r="C66" s="166">
        <v>939.5716666666666</v>
      </c>
    </row>
    <row r="67" spans="1:3" ht="15" customHeight="1" thickBot="1" x14ac:dyDescent="0.3">
      <c r="A67" s="71">
        <v>200911</v>
      </c>
      <c r="B67" s="72" t="s">
        <v>273</v>
      </c>
      <c r="C67" s="162">
        <v>939.5716666666666</v>
      </c>
    </row>
    <row r="68" spans="1:3" ht="15" customHeight="1" x14ac:dyDescent="0.25">
      <c r="A68" s="65">
        <v>200912</v>
      </c>
      <c r="B68" s="66" t="s">
        <v>274</v>
      </c>
      <c r="C68" s="165">
        <v>1177.5579166666666</v>
      </c>
    </row>
    <row r="69" spans="1:3" ht="15" customHeight="1" x14ac:dyDescent="0.25">
      <c r="A69" s="67">
        <v>200913</v>
      </c>
      <c r="B69" s="68" t="s">
        <v>275</v>
      </c>
      <c r="C69" s="160">
        <v>1177.5579166666666</v>
      </c>
    </row>
    <row r="70" spans="1:3" ht="15" customHeight="1" x14ac:dyDescent="0.25">
      <c r="A70" s="69">
        <v>200914</v>
      </c>
      <c r="B70" s="70" t="s">
        <v>276</v>
      </c>
      <c r="C70" s="166">
        <v>1181.6400000000001</v>
      </c>
    </row>
    <row r="71" spans="1:3" ht="15" customHeight="1" x14ac:dyDescent="0.25">
      <c r="A71" s="67">
        <v>200915</v>
      </c>
      <c r="B71" s="68" t="s">
        <v>277</v>
      </c>
      <c r="C71" s="160">
        <v>1181.6400000000001</v>
      </c>
    </row>
    <row r="72" spans="1:3" ht="15" customHeight="1" x14ac:dyDescent="0.25">
      <c r="A72" s="69">
        <v>200916</v>
      </c>
      <c r="B72" s="70" t="s">
        <v>278</v>
      </c>
      <c r="C72" s="166">
        <v>1189.5516666666665</v>
      </c>
    </row>
    <row r="73" spans="1:3" ht="15" customHeight="1" thickBot="1" x14ac:dyDescent="0.3">
      <c r="A73" s="71">
        <v>200917</v>
      </c>
      <c r="B73" s="72" t="s">
        <v>279</v>
      </c>
      <c r="C73" s="162">
        <v>1189.5516666666665</v>
      </c>
    </row>
    <row r="74" spans="1:3" ht="15" customHeight="1" x14ac:dyDescent="0.25">
      <c r="A74" s="65">
        <v>200918</v>
      </c>
      <c r="B74" s="66" t="s">
        <v>280</v>
      </c>
      <c r="C74" s="165">
        <v>1354.6412499999999</v>
      </c>
    </row>
    <row r="75" spans="1:3" ht="15" customHeight="1" x14ac:dyDescent="0.25">
      <c r="A75" s="67">
        <v>200919</v>
      </c>
      <c r="B75" s="68" t="s">
        <v>281</v>
      </c>
      <c r="C75" s="160">
        <v>1354.6412499999999</v>
      </c>
    </row>
    <row r="76" spans="1:3" ht="15" customHeight="1" x14ac:dyDescent="0.25">
      <c r="A76" s="69">
        <v>200920</v>
      </c>
      <c r="B76" s="70" t="s">
        <v>282</v>
      </c>
      <c r="C76" s="166">
        <v>1358.7233333333334</v>
      </c>
    </row>
    <row r="77" spans="1:3" ht="15" customHeight="1" x14ac:dyDescent="0.25">
      <c r="A77" s="67">
        <v>200921</v>
      </c>
      <c r="B77" s="68" t="s">
        <v>283</v>
      </c>
      <c r="C77" s="160">
        <v>1358.7233333333334</v>
      </c>
    </row>
    <row r="78" spans="1:3" ht="15" customHeight="1" x14ac:dyDescent="0.25">
      <c r="A78" s="69">
        <v>200922</v>
      </c>
      <c r="B78" s="70" t="s">
        <v>284</v>
      </c>
      <c r="C78" s="166">
        <v>1366.635</v>
      </c>
    </row>
    <row r="79" spans="1:3" ht="15" customHeight="1" thickBot="1" x14ac:dyDescent="0.3">
      <c r="A79" s="71">
        <v>200923</v>
      </c>
      <c r="B79" s="72" t="s">
        <v>285</v>
      </c>
      <c r="C79" s="162">
        <v>1366.635</v>
      </c>
    </row>
    <row r="80" spans="1:3" ht="15" customHeight="1" x14ac:dyDescent="0.25">
      <c r="A80" s="65">
        <v>200924</v>
      </c>
      <c r="B80" s="66" t="s">
        <v>286</v>
      </c>
      <c r="C80" s="165">
        <v>1521.3079166666666</v>
      </c>
    </row>
    <row r="81" spans="1:3" ht="15" customHeight="1" x14ac:dyDescent="0.25">
      <c r="A81" s="67">
        <v>200925</v>
      </c>
      <c r="B81" s="68" t="s">
        <v>287</v>
      </c>
      <c r="C81" s="160">
        <v>1521.3079166666666</v>
      </c>
    </row>
    <row r="82" spans="1:3" ht="15" customHeight="1" x14ac:dyDescent="0.25">
      <c r="A82" s="69">
        <v>200926</v>
      </c>
      <c r="B82" s="70" t="s">
        <v>288</v>
      </c>
      <c r="C82" s="166">
        <v>1525.39</v>
      </c>
    </row>
    <row r="83" spans="1:3" ht="15" customHeight="1" x14ac:dyDescent="0.25">
      <c r="A83" s="67">
        <v>200927</v>
      </c>
      <c r="B83" s="68" t="s">
        <v>289</v>
      </c>
      <c r="C83" s="160">
        <v>1525.39</v>
      </c>
    </row>
    <row r="84" spans="1:3" ht="15" customHeight="1" x14ac:dyDescent="0.25">
      <c r="A84" s="69">
        <v>200928</v>
      </c>
      <c r="B84" s="70" t="s">
        <v>290</v>
      </c>
      <c r="C84" s="166">
        <v>1533.3016666666665</v>
      </c>
    </row>
    <row r="85" spans="1:3" ht="15" customHeight="1" thickBot="1" x14ac:dyDescent="0.3">
      <c r="A85" s="71">
        <v>200929</v>
      </c>
      <c r="B85" s="72" t="s">
        <v>291</v>
      </c>
      <c r="C85" s="162">
        <v>1533.3016666666665</v>
      </c>
    </row>
    <row r="86" spans="1:3" ht="15" customHeight="1" x14ac:dyDescent="0.25">
      <c r="A86" s="65">
        <v>200930</v>
      </c>
      <c r="B86" s="66" t="s">
        <v>292</v>
      </c>
      <c r="C86" s="165">
        <v>1787.9745833333334</v>
      </c>
    </row>
    <row r="87" spans="1:3" ht="15" customHeight="1" x14ac:dyDescent="0.25">
      <c r="A87" s="67">
        <v>200931</v>
      </c>
      <c r="B87" s="68" t="s">
        <v>293</v>
      </c>
      <c r="C87" s="160">
        <v>1787.9745833333334</v>
      </c>
    </row>
    <row r="88" spans="1:3" ht="15" customHeight="1" x14ac:dyDescent="0.25">
      <c r="A88" s="69">
        <v>200932</v>
      </c>
      <c r="B88" s="70" t="s">
        <v>294</v>
      </c>
      <c r="C88" s="166">
        <v>1792.0566666666666</v>
      </c>
    </row>
    <row r="89" spans="1:3" ht="15" customHeight="1" x14ac:dyDescent="0.25">
      <c r="A89" s="67">
        <v>200933</v>
      </c>
      <c r="B89" s="68" t="s">
        <v>295</v>
      </c>
      <c r="C89" s="160">
        <v>1792.0566666666666</v>
      </c>
    </row>
    <row r="90" spans="1:3" ht="15" customHeight="1" x14ac:dyDescent="0.25">
      <c r="A90" s="69">
        <v>200934</v>
      </c>
      <c r="B90" s="70" t="s">
        <v>296</v>
      </c>
      <c r="C90" s="166">
        <v>1799.9683333333332</v>
      </c>
    </row>
    <row r="91" spans="1:3" ht="15" customHeight="1" thickBot="1" x14ac:dyDescent="0.3">
      <c r="A91" s="71">
        <v>200935</v>
      </c>
      <c r="B91" s="72" t="s">
        <v>297</v>
      </c>
      <c r="C91" s="162">
        <v>1799.9683333333332</v>
      </c>
    </row>
    <row r="92" spans="1:3" ht="15" customHeight="1" thickBot="1" x14ac:dyDescent="0.3">
      <c r="A92" s="73"/>
      <c r="B92" s="73"/>
      <c r="C92" s="167"/>
    </row>
    <row r="93" spans="1:3" ht="15" customHeight="1" x14ac:dyDescent="0.25">
      <c r="A93" s="61">
        <v>200480</v>
      </c>
      <c r="B93" s="62" t="s">
        <v>298</v>
      </c>
      <c r="C93" s="168">
        <v>251.5</v>
      </c>
    </row>
    <row r="94" spans="1:3" ht="15" customHeight="1" x14ac:dyDescent="0.25">
      <c r="A94" s="63">
        <v>200481</v>
      </c>
      <c r="B94" s="64" t="s">
        <v>299</v>
      </c>
      <c r="C94" s="169">
        <v>276.04166666666669</v>
      </c>
    </row>
    <row r="95" spans="1:3" ht="15" customHeight="1" thickBot="1" x14ac:dyDescent="0.3">
      <c r="A95" s="74">
        <v>200482</v>
      </c>
      <c r="B95" s="75" t="s">
        <v>300</v>
      </c>
      <c r="C95" s="170">
        <v>299</v>
      </c>
    </row>
    <row r="96" spans="1:3" ht="15" customHeight="1" x14ac:dyDescent="0.25">
      <c r="A96" s="76">
        <v>200490</v>
      </c>
      <c r="B96" s="77" t="s">
        <v>301</v>
      </c>
      <c r="C96" s="171">
        <v>340.59482083333336</v>
      </c>
    </row>
    <row r="97" spans="1:3" ht="15" customHeight="1" x14ac:dyDescent="0.25">
      <c r="A97" s="78">
        <v>200491</v>
      </c>
      <c r="B97" s="79" t="s">
        <v>302</v>
      </c>
      <c r="C97" s="172">
        <v>340.59482083333336</v>
      </c>
    </row>
    <row r="98" spans="1:3" ht="15" customHeight="1" x14ac:dyDescent="0.25">
      <c r="A98" s="78">
        <v>200492</v>
      </c>
      <c r="B98" s="79" t="s">
        <v>303</v>
      </c>
      <c r="C98" s="172">
        <v>363.78484166666664</v>
      </c>
    </row>
    <row r="99" spans="1:3" ht="15" customHeight="1" x14ac:dyDescent="0.25">
      <c r="A99" s="78">
        <v>200493</v>
      </c>
      <c r="B99" s="79" t="s">
        <v>304</v>
      </c>
      <c r="C99" s="172">
        <v>363.78484166666664</v>
      </c>
    </row>
    <row r="100" spans="1:3" ht="15" customHeight="1" x14ac:dyDescent="0.25">
      <c r="A100" s="78">
        <v>200494</v>
      </c>
      <c r="B100" s="79" t="s">
        <v>305</v>
      </c>
      <c r="C100" s="172">
        <v>394.09259166666669</v>
      </c>
    </row>
    <row r="101" spans="1:3" ht="15" customHeight="1" thickBot="1" x14ac:dyDescent="0.3">
      <c r="A101" s="80">
        <v>200495</v>
      </c>
      <c r="B101" s="81" t="s">
        <v>306</v>
      </c>
      <c r="C101" s="173">
        <v>394.09259166666669</v>
      </c>
    </row>
    <row r="102" spans="1:3" ht="15" customHeight="1" x14ac:dyDescent="0.25">
      <c r="A102" s="82">
        <v>200475</v>
      </c>
      <c r="B102" s="83" t="s">
        <v>391</v>
      </c>
      <c r="C102" s="168">
        <v>493.18975000000006</v>
      </c>
    </row>
    <row r="103" spans="1:3" ht="15" customHeight="1" x14ac:dyDescent="0.25">
      <c r="A103" s="84">
        <v>200476</v>
      </c>
      <c r="B103" s="85" t="s">
        <v>392</v>
      </c>
      <c r="C103" s="169">
        <v>493.18975000000006</v>
      </c>
    </row>
    <row r="104" spans="1:3" ht="15" customHeight="1" x14ac:dyDescent="0.25">
      <c r="A104" s="84">
        <v>200477</v>
      </c>
      <c r="B104" s="85" t="s">
        <v>393</v>
      </c>
      <c r="C104" s="169">
        <v>517.06858333333332</v>
      </c>
    </row>
    <row r="105" spans="1:3" ht="15" customHeight="1" thickBot="1" x14ac:dyDescent="0.3">
      <c r="A105" s="86">
        <v>200478</v>
      </c>
      <c r="B105" s="87" t="s">
        <v>394</v>
      </c>
      <c r="C105" s="170">
        <v>517.06858333333332</v>
      </c>
    </row>
    <row r="106" spans="1:3" ht="15" customHeight="1" x14ac:dyDescent="0.25">
      <c r="A106" s="76">
        <v>200415</v>
      </c>
      <c r="B106" s="77" t="s">
        <v>395</v>
      </c>
      <c r="C106" s="171">
        <v>452.50389166666673</v>
      </c>
    </row>
    <row r="107" spans="1:3" ht="15" customHeight="1" thickBot="1" x14ac:dyDescent="0.3">
      <c r="A107" s="88">
        <v>200416</v>
      </c>
      <c r="B107" s="89" t="s">
        <v>396</v>
      </c>
      <c r="C107" s="173">
        <v>452.50389166666673</v>
      </c>
    </row>
    <row r="108" spans="1:3" ht="15" customHeight="1" x14ac:dyDescent="0.25">
      <c r="A108" s="36">
        <v>200460</v>
      </c>
      <c r="B108" s="37" t="s">
        <v>397</v>
      </c>
      <c r="C108" s="174">
        <v>604.04264166666678</v>
      </c>
    </row>
    <row r="109" spans="1:3" ht="15" customHeight="1" thickBot="1" x14ac:dyDescent="0.3">
      <c r="A109" s="90">
        <v>200461</v>
      </c>
      <c r="B109" s="91" t="s">
        <v>398</v>
      </c>
      <c r="C109" s="175">
        <v>604.04264166666678</v>
      </c>
    </row>
    <row r="110" spans="1:3" ht="15" customHeight="1" x14ac:dyDescent="0.25">
      <c r="A110" s="92">
        <v>200425</v>
      </c>
      <c r="B110" s="93" t="s">
        <v>399</v>
      </c>
      <c r="C110" s="176">
        <v>784.3737541666668</v>
      </c>
    </row>
    <row r="111" spans="1:3" ht="15" customHeight="1" thickBot="1" x14ac:dyDescent="0.3">
      <c r="A111" s="94">
        <v>200426</v>
      </c>
      <c r="B111" s="95" t="s">
        <v>400</v>
      </c>
      <c r="C111" s="177">
        <v>784.3737541666668</v>
      </c>
    </row>
    <row r="112" spans="1:3" ht="15" customHeight="1" x14ac:dyDescent="0.25">
      <c r="A112" s="96">
        <v>200130</v>
      </c>
      <c r="B112" s="97" t="s">
        <v>401</v>
      </c>
      <c r="C112" s="178">
        <v>482.20833333333331</v>
      </c>
    </row>
    <row r="113" spans="1:3" ht="15" customHeight="1" thickBot="1" x14ac:dyDescent="0.3">
      <c r="A113" s="86">
        <v>200131</v>
      </c>
      <c r="B113" s="98" t="s">
        <v>402</v>
      </c>
      <c r="C113" s="179">
        <v>482.20833333333331</v>
      </c>
    </row>
    <row r="114" spans="1:3" ht="15" customHeight="1" x14ac:dyDescent="0.25">
      <c r="A114" s="99">
        <v>200132</v>
      </c>
      <c r="B114" s="100" t="s">
        <v>403</v>
      </c>
      <c r="C114" s="180">
        <v>565.54166666666663</v>
      </c>
    </row>
    <row r="115" spans="1:3" ht="15" customHeight="1" thickBot="1" x14ac:dyDescent="0.3">
      <c r="A115" s="101">
        <v>200133</v>
      </c>
      <c r="B115" s="102" t="s">
        <v>404</v>
      </c>
      <c r="C115" s="181">
        <v>565.54166666666663</v>
      </c>
    </row>
    <row r="116" spans="1:3" ht="15" customHeight="1" x14ac:dyDescent="0.25">
      <c r="A116" s="103">
        <v>200134</v>
      </c>
      <c r="B116" s="104" t="s">
        <v>405</v>
      </c>
      <c r="C116" s="165">
        <v>693.66666666666663</v>
      </c>
    </row>
    <row r="117" spans="1:3" ht="15" customHeight="1" thickBot="1" x14ac:dyDescent="0.3">
      <c r="A117" s="105">
        <v>200135</v>
      </c>
      <c r="B117" s="98" t="s">
        <v>406</v>
      </c>
      <c r="C117" s="179">
        <v>693.66666666666663</v>
      </c>
    </row>
    <row r="118" spans="1:3" ht="15" customHeight="1" x14ac:dyDescent="0.25">
      <c r="A118" s="99">
        <v>200136</v>
      </c>
      <c r="B118" s="100" t="s">
        <v>407</v>
      </c>
      <c r="C118" s="180">
        <v>870.75</v>
      </c>
    </row>
    <row r="119" spans="1:3" ht="15" customHeight="1" thickBot="1" x14ac:dyDescent="0.3">
      <c r="A119" s="101">
        <v>200137</v>
      </c>
      <c r="B119" s="102" t="s">
        <v>408</v>
      </c>
      <c r="C119" s="181">
        <v>870.75</v>
      </c>
    </row>
    <row r="120" spans="1:3" ht="15" customHeight="1" x14ac:dyDescent="0.25">
      <c r="A120" s="103">
        <v>200138</v>
      </c>
      <c r="B120" s="104" t="s">
        <v>409</v>
      </c>
      <c r="C120" s="165">
        <v>1037.4166666666667</v>
      </c>
    </row>
    <row r="121" spans="1:3" ht="15" customHeight="1" thickBot="1" x14ac:dyDescent="0.3">
      <c r="A121" s="105">
        <v>200139</v>
      </c>
      <c r="B121" s="98" t="s">
        <v>410</v>
      </c>
      <c r="C121" s="179">
        <v>1037.4166666666667</v>
      </c>
    </row>
    <row r="122" spans="1:3" ht="15" customHeight="1" x14ac:dyDescent="0.25">
      <c r="A122" s="99">
        <v>200140</v>
      </c>
      <c r="B122" s="100" t="s">
        <v>411</v>
      </c>
      <c r="C122" s="180">
        <v>1296.25</v>
      </c>
    </row>
    <row r="123" spans="1:3" ht="15" customHeight="1" thickBot="1" x14ac:dyDescent="0.3">
      <c r="A123" s="101">
        <v>200141</v>
      </c>
      <c r="B123" s="102" t="s">
        <v>412</v>
      </c>
      <c r="C123" s="181">
        <v>1296.25</v>
      </c>
    </row>
    <row r="124" spans="1:3" ht="15" customHeight="1" x14ac:dyDescent="0.25">
      <c r="A124" s="106">
        <v>200142</v>
      </c>
      <c r="B124" s="107" t="s">
        <v>413</v>
      </c>
      <c r="C124" s="182">
        <v>1421.25</v>
      </c>
    </row>
    <row r="125" spans="1:3" ht="15" customHeight="1" thickBot="1" x14ac:dyDescent="0.3">
      <c r="A125" s="108">
        <v>200143</v>
      </c>
      <c r="B125" s="109" t="s">
        <v>414</v>
      </c>
      <c r="C125" s="183">
        <v>1421.25</v>
      </c>
    </row>
    <row r="126" spans="1:3" ht="15" customHeight="1" thickBot="1" x14ac:dyDescent="0.3">
      <c r="A126" s="110">
        <v>100429</v>
      </c>
      <c r="B126" s="111" t="s">
        <v>180</v>
      </c>
      <c r="C126" s="184">
        <v>87.271875000000009</v>
      </c>
    </row>
    <row r="127" spans="1:3" ht="15" customHeight="1" x14ac:dyDescent="0.25">
      <c r="A127" s="112">
        <v>200340</v>
      </c>
      <c r="B127" s="97" t="s">
        <v>307</v>
      </c>
      <c r="C127" s="185">
        <v>37.083333333333336</v>
      </c>
    </row>
    <row r="128" spans="1:3" ht="15" customHeight="1" thickBot="1" x14ac:dyDescent="0.3">
      <c r="A128" s="105">
        <v>200341</v>
      </c>
      <c r="B128" s="98" t="s">
        <v>308</v>
      </c>
      <c r="C128" s="186">
        <v>37.083333333333336</v>
      </c>
    </row>
    <row r="129" spans="1:3" ht="15" customHeight="1" x14ac:dyDescent="0.25">
      <c r="A129" s="76">
        <v>100137</v>
      </c>
      <c r="B129" s="77" t="s">
        <v>309</v>
      </c>
      <c r="C129" s="171">
        <v>11.96</v>
      </c>
    </row>
    <row r="130" spans="1:3" ht="15" customHeight="1" x14ac:dyDescent="0.25">
      <c r="A130" s="78">
        <v>200240</v>
      </c>
      <c r="B130" s="79" t="s">
        <v>0</v>
      </c>
      <c r="C130" s="172">
        <v>12.826666666666666</v>
      </c>
    </row>
    <row r="131" spans="1:3" ht="15" customHeight="1" x14ac:dyDescent="0.25">
      <c r="A131" s="78">
        <v>200241</v>
      </c>
      <c r="B131" s="79" t="s">
        <v>310</v>
      </c>
      <c r="C131" s="172">
        <v>12.826666666666666</v>
      </c>
    </row>
    <row r="132" spans="1:3" ht="15" customHeight="1" x14ac:dyDescent="0.25">
      <c r="A132" s="78">
        <v>200242</v>
      </c>
      <c r="B132" s="79" t="s">
        <v>1</v>
      </c>
      <c r="C132" s="172">
        <v>32.716666666666669</v>
      </c>
    </row>
    <row r="133" spans="1:3" ht="15" customHeight="1" x14ac:dyDescent="0.25">
      <c r="A133" s="78">
        <v>200243</v>
      </c>
      <c r="B133" s="79" t="s">
        <v>311</v>
      </c>
      <c r="C133" s="172">
        <v>32.716666666666669</v>
      </c>
    </row>
    <row r="134" spans="1:3" ht="15" customHeight="1" x14ac:dyDescent="0.25">
      <c r="A134" s="78">
        <v>200250</v>
      </c>
      <c r="B134" s="79" t="s">
        <v>2</v>
      </c>
      <c r="C134" s="172">
        <v>13.433333333333332</v>
      </c>
    </row>
    <row r="135" spans="1:3" ht="15" customHeight="1" x14ac:dyDescent="0.25">
      <c r="A135" s="78">
        <v>200251</v>
      </c>
      <c r="B135" s="79" t="s">
        <v>312</v>
      </c>
      <c r="C135" s="172">
        <v>13.433333333333332</v>
      </c>
    </row>
    <row r="136" spans="1:3" ht="15" customHeight="1" x14ac:dyDescent="0.25">
      <c r="A136" s="78">
        <v>200252</v>
      </c>
      <c r="B136" s="81" t="s">
        <v>3</v>
      </c>
      <c r="C136" s="172">
        <v>31.459999999999997</v>
      </c>
    </row>
    <row r="137" spans="1:3" ht="15" customHeight="1" thickBot="1" x14ac:dyDescent="0.3">
      <c r="A137" s="88">
        <v>200253</v>
      </c>
      <c r="B137" s="89" t="s">
        <v>4</v>
      </c>
      <c r="C137" s="173">
        <v>55.120000000000005</v>
      </c>
    </row>
    <row r="138" spans="1:3" ht="15" customHeight="1" x14ac:dyDescent="0.25">
      <c r="A138" s="113">
        <v>200264</v>
      </c>
      <c r="B138" s="114" t="s">
        <v>5</v>
      </c>
      <c r="C138" s="187">
        <v>12.35</v>
      </c>
    </row>
    <row r="139" spans="1:3" ht="15" customHeight="1" x14ac:dyDescent="0.25">
      <c r="A139" s="48">
        <v>200265</v>
      </c>
      <c r="B139" s="49" t="s">
        <v>313</v>
      </c>
      <c r="C139" s="188">
        <v>12.35</v>
      </c>
    </row>
    <row r="140" spans="1:3" ht="15" customHeight="1" x14ac:dyDescent="0.25">
      <c r="A140" s="48">
        <v>200266</v>
      </c>
      <c r="B140" s="115" t="s">
        <v>6</v>
      </c>
      <c r="C140" s="188">
        <v>27.473333333333333</v>
      </c>
    </row>
    <row r="141" spans="1:3" ht="15" customHeight="1" x14ac:dyDescent="0.25">
      <c r="A141" s="48">
        <v>200267</v>
      </c>
      <c r="B141" s="116" t="s">
        <v>314</v>
      </c>
      <c r="C141" s="188">
        <v>27.473333333333333</v>
      </c>
    </row>
    <row r="142" spans="1:3" ht="15" customHeight="1" x14ac:dyDescent="0.25">
      <c r="A142" s="48">
        <v>200268</v>
      </c>
      <c r="B142" s="114" t="s">
        <v>181</v>
      </c>
      <c r="C142" s="188">
        <v>59.45333333333334</v>
      </c>
    </row>
    <row r="143" spans="1:3" ht="15" customHeight="1" x14ac:dyDescent="0.25">
      <c r="A143" s="59">
        <v>200269</v>
      </c>
      <c r="B143" s="60" t="s">
        <v>315</v>
      </c>
      <c r="C143" s="188">
        <v>59.45333333333334</v>
      </c>
    </row>
    <row r="144" spans="1:3" ht="15" customHeight="1" x14ac:dyDescent="0.25">
      <c r="A144" s="48">
        <v>200270</v>
      </c>
      <c r="B144" s="49" t="s">
        <v>7</v>
      </c>
      <c r="C144" s="188">
        <v>14.646666666666667</v>
      </c>
    </row>
    <row r="145" spans="1:3" ht="15" customHeight="1" x14ac:dyDescent="0.25">
      <c r="A145" s="48">
        <v>200271</v>
      </c>
      <c r="B145" s="49" t="s">
        <v>316</v>
      </c>
      <c r="C145" s="188">
        <v>14.646666666666667</v>
      </c>
    </row>
    <row r="146" spans="1:3" ht="15" customHeight="1" x14ac:dyDescent="0.25">
      <c r="A146" s="48">
        <v>200272</v>
      </c>
      <c r="B146" s="49" t="s">
        <v>8</v>
      </c>
      <c r="C146" s="188">
        <v>29.423333333333332</v>
      </c>
    </row>
    <row r="147" spans="1:3" ht="15" customHeight="1" thickBot="1" x14ac:dyDescent="0.3">
      <c r="A147" s="117">
        <v>200273</v>
      </c>
      <c r="B147" s="118" t="s">
        <v>317</v>
      </c>
      <c r="C147" s="189">
        <v>29.423333333333332</v>
      </c>
    </row>
    <row r="148" spans="1:3" ht="15" customHeight="1" x14ac:dyDescent="0.25">
      <c r="A148" s="119">
        <v>100544</v>
      </c>
      <c r="B148" s="120" t="s">
        <v>197</v>
      </c>
      <c r="C148" s="172">
        <v>29.290000000000003</v>
      </c>
    </row>
    <row r="149" spans="1:3" ht="15" customHeight="1" x14ac:dyDescent="0.25">
      <c r="A149" s="80">
        <v>100545</v>
      </c>
      <c r="B149" s="81" t="s">
        <v>198</v>
      </c>
      <c r="C149" s="172">
        <v>33.372083333333329</v>
      </c>
    </row>
    <row r="150" spans="1:3" ht="15" customHeight="1" x14ac:dyDescent="0.25">
      <c r="A150" s="121">
        <v>100546</v>
      </c>
      <c r="B150" s="122" t="s">
        <v>199</v>
      </c>
      <c r="C150" s="172">
        <v>41.283749999999998</v>
      </c>
    </row>
    <row r="151" spans="1:3" ht="15" customHeight="1" x14ac:dyDescent="0.25">
      <c r="A151" s="78">
        <v>100503</v>
      </c>
      <c r="B151" s="79" t="s">
        <v>185</v>
      </c>
      <c r="C151" s="172">
        <v>53.151250000000005</v>
      </c>
    </row>
    <row r="152" spans="1:3" ht="15" customHeight="1" x14ac:dyDescent="0.25">
      <c r="A152" s="78">
        <v>100504</v>
      </c>
      <c r="B152" s="79" t="s">
        <v>187</v>
      </c>
      <c r="C152" s="172">
        <v>65.144999999999996</v>
      </c>
    </row>
    <row r="153" spans="1:3" ht="15" customHeight="1" x14ac:dyDescent="0.25">
      <c r="A153" s="78">
        <v>100520</v>
      </c>
      <c r="B153" s="79" t="s">
        <v>182</v>
      </c>
      <c r="C153" s="172">
        <v>29.290000000000003</v>
      </c>
    </row>
    <row r="154" spans="1:3" ht="15" customHeight="1" x14ac:dyDescent="0.25">
      <c r="A154" s="78">
        <v>100521</v>
      </c>
      <c r="B154" s="79" t="s">
        <v>183</v>
      </c>
      <c r="C154" s="172">
        <v>33.372083333333329</v>
      </c>
    </row>
    <row r="155" spans="1:3" ht="15" customHeight="1" x14ac:dyDescent="0.25">
      <c r="A155" s="123">
        <v>100522</v>
      </c>
      <c r="B155" s="124" t="s">
        <v>184</v>
      </c>
      <c r="C155" s="172">
        <v>41.283749999999998</v>
      </c>
    </row>
    <row r="156" spans="1:3" ht="15" customHeight="1" x14ac:dyDescent="0.25">
      <c r="A156" s="78">
        <v>100523</v>
      </c>
      <c r="B156" s="79" t="s">
        <v>186</v>
      </c>
      <c r="C156" s="172">
        <v>53.151250000000005</v>
      </c>
    </row>
    <row r="157" spans="1:3" ht="15" customHeight="1" x14ac:dyDescent="0.25">
      <c r="A157" s="78">
        <v>100524</v>
      </c>
      <c r="B157" s="79" t="s">
        <v>188</v>
      </c>
      <c r="C157" s="172">
        <v>65.144999999999996</v>
      </c>
    </row>
    <row r="158" spans="1:3" ht="15" customHeight="1" x14ac:dyDescent="0.25">
      <c r="A158" s="78">
        <v>100510</v>
      </c>
      <c r="B158" s="79" t="s">
        <v>189</v>
      </c>
      <c r="C158" s="172">
        <v>83.493333333333325</v>
      </c>
    </row>
    <row r="159" spans="1:3" ht="15" customHeight="1" x14ac:dyDescent="0.25">
      <c r="A159" s="78">
        <v>100511</v>
      </c>
      <c r="B159" s="79" t="s">
        <v>191</v>
      </c>
      <c r="C159" s="172">
        <v>86.228749999999991</v>
      </c>
    </row>
    <row r="160" spans="1:3" ht="15" customHeight="1" x14ac:dyDescent="0.25">
      <c r="A160" s="78">
        <v>100512</v>
      </c>
      <c r="B160" s="79" t="s">
        <v>193</v>
      </c>
      <c r="C160" s="172">
        <v>100.78958333333333</v>
      </c>
    </row>
    <row r="161" spans="1:3" ht="15" customHeight="1" x14ac:dyDescent="0.25">
      <c r="A161" s="78">
        <v>100530</v>
      </c>
      <c r="B161" s="79" t="s">
        <v>190</v>
      </c>
      <c r="C161" s="172">
        <v>83.493333333333325</v>
      </c>
    </row>
    <row r="162" spans="1:3" ht="15" customHeight="1" x14ac:dyDescent="0.25">
      <c r="A162" s="78">
        <v>100531</v>
      </c>
      <c r="B162" s="79" t="s">
        <v>192</v>
      </c>
      <c r="C162" s="172">
        <v>86.228749999999991</v>
      </c>
    </row>
    <row r="163" spans="1:3" ht="15" customHeight="1" x14ac:dyDescent="0.25">
      <c r="A163" s="78">
        <v>100532</v>
      </c>
      <c r="B163" s="79" t="s">
        <v>318</v>
      </c>
      <c r="C163" s="172">
        <v>100.78958333333333</v>
      </c>
    </row>
    <row r="164" spans="1:3" ht="15" customHeight="1" x14ac:dyDescent="0.25">
      <c r="A164" s="78">
        <v>100507</v>
      </c>
      <c r="B164" s="79" t="s">
        <v>194</v>
      </c>
      <c r="C164" s="172">
        <v>25.25</v>
      </c>
    </row>
    <row r="165" spans="1:3" ht="15" customHeight="1" x14ac:dyDescent="0.25">
      <c r="A165" s="78">
        <v>100508</v>
      </c>
      <c r="B165" s="79" t="s">
        <v>195</v>
      </c>
      <c r="C165" s="172">
        <v>28.28</v>
      </c>
    </row>
    <row r="166" spans="1:3" ht="15" customHeight="1" thickBot="1" x14ac:dyDescent="0.3">
      <c r="A166" s="88">
        <v>100509</v>
      </c>
      <c r="B166" s="89" t="s">
        <v>196</v>
      </c>
      <c r="C166" s="172">
        <v>29.795000000000002</v>
      </c>
    </row>
    <row r="167" spans="1:3" ht="15" customHeight="1" x14ac:dyDescent="0.25">
      <c r="A167" s="36">
        <v>100700</v>
      </c>
      <c r="B167" s="45" t="s">
        <v>9</v>
      </c>
      <c r="C167" s="190">
        <v>171.33333333333334</v>
      </c>
    </row>
    <row r="168" spans="1:3" ht="15" customHeight="1" x14ac:dyDescent="0.25">
      <c r="A168" s="125">
        <v>100703</v>
      </c>
      <c r="B168" s="114" t="s">
        <v>415</v>
      </c>
      <c r="C168" s="187">
        <v>141.25</v>
      </c>
    </row>
    <row r="169" spans="1:3" ht="15" customHeight="1" x14ac:dyDescent="0.25">
      <c r="A169" s="40">
        <v>100710</v>
      </c>
      <c r="B169" s="49" t="s">
        <v>10</v>
      </c>
      <c r="C169" s="188">
        <v>242.79166666666666</v>
      </c>
    </row>
    <row r="170" spans="1:3" ht="15" customHeight="1" x14ac:dyDescent="0.25">
      <c r="A170" s="40">
        <v>100711</v>
      </c>
      <c r="B170" s="49" t="s">
        <v>11</v>
      </c>
      <c r="C170" s="188">
        <v>310.5</v>
      </c>
    </row>
    <row r="171" spans="1:3" ht="15" customHeight="1" x14ac:dyDescent="0.25">
      <c r="A171" s="40">
        <v>100705</v>
      </c>
      <c r="B171" s="49" t="s">
        <v>71</v>
      </c>
      <c r="C171" s="188">
        <v>22.208333333333332</v>
      </c>
    </row>
    <row r="172" spans="1:3" ht="15" customHeight="1" x14ac:dyDescent="0.25">
      <c r="A172" s="126"/>
      <c r="B172" s="127"/>
      <c r="C172" s="191"/>
    </row>
    <row r="173" spans="1:3" ht="15" customHeight="1" x14ac:dyDescent="0.25">
      <c r="A173" s="40">
        <v>100780</v>
      </c>
      <c r="B173" s="128" t="s">
        <v>55</v>
      </c>
      <c r="C173" s="188">
        <v>4.1241666666666665</v>
      </c>
    </row>
    <row r="174" spans="1:3" ht="15" customHeight="1" thickBot="1" x14ac:dyDescent="0.3">
      <c r="A174" s="90">
        <v>100781</v>
      </c>
      <c r="B174" s="129" t="s">
        <v>56</v>
      </c>
      <c r="C174" s="189">
        <v>2.7774999999999999</v>
      </c>
    </row>
    <row r="175" spans="1:3" ht="15" customHeight="1" x14ac:dyDescent="0.25">
      <c r="A175" s="130">
        <v>100602</v>
      </c>
      <c r="B175" s="124" t="s">
        <v>12</v>
      </c>
      <c r="C175" s="192">
        <v>128.27791666666667</v>
      </c>
    </row>
    <row r="176" spans="1:3" ht="15" customHeight="1" x14ac:dyDescent="0.25">
      <c r="A176" s="131">
        <v>100603</v>
      </c>
      <c r="B176" s="79" t="s">
        <v>13</v>
      </c>
      <c r="C176" s="172">
        <v>163.68416666666667</v>
      </c>
    </row>
    <row r="177" spans="1:3" ht="15" customHeight="1" x14ac:dyDescent="0.25">
      <c r="A177" s="131">
        <v>100605</v>
      </c>
      <c r="B177" s="79" t="s">
        <v>14</v>
      </c>
      <c r="C177" s="172">
        <v>60.512499999999996</v>
      </c>
    </row>
    <row r="178" spans="1:3" ht="15" customHeight="1" x14ac:dyDescent="0.25">
      <c r="A178" s="132"/>
      <c r="B178" s="133"/>
      <c r="C178" s="193"/>
    </row>
    <row r="179" spans="1:3" ht="15" customHeight="1" x14ac:dyDescent="0.25">
      <c r="A179" s="131">
        <v>100682</v>
      </c>
      <c r="B179" s="79" t="s">
        <v>416</v>
      </c>
      <c r="C179" s="172">
        <v>14.248333333333333</v>
      </c>
    </row>
    <row r="180" spans="1:3" ht="15" customHeight="1" x14ac:dyDescent="0.25">
      <c r="A180" s="131">
        <v>200320</v>
      </c>
      <c r="B180" s="79" t="s">
        <v>15</v>
      </c>
      <c r="C180" s="172">
        <v>6.5233333333333334</v>
      </c>
    </row>
    <row r="181" spans="1:3" ht="15" customHeight="1" x14ac:dyDescent="0.25">
      <c r="A181" s="131">
        <v>200330</v>
      </c>
      <c r="B181" s="79" t="s">
        <v>200</v>
      </c>
      <c r="C181" s="172">
        <v>40.833333333333336</v>
      </c>
    </row>
    <row r="182" spans="1:3" ht="15" customHeight="1" x14ac:dyDescent="0.25">
      <c r="A182" s="131">
        <v>200331</v>
      </c>
      <c r="B182" s="79" t="s">
        <v>201</v>
      </c>
      <c r="C182" s="172">
        <v>40.833333333333336</v>
      </c>
    </row>
    <row r="183" spans="1:3" ht="15" customHeight="1" x14ac:dyDescent="0.25">
      <c r="A183" s="131">
        <v>200332</v>
      </c>
      <c r="B183" s="79" t="s">
        <v>417</v>
      </c>
      <c r="C183" s="172"/>
    </row>
    <row r="184" spans="1:3" ht="15" customHeight="1" x14ac:dyDescent="0.25">
      <c r="A184" s="131">
        <v>100575</v>
      </c>
      <c r="B184" s="79" t="s">
        <v>16</v>
      </c>
      <c r="C184" s="172">
        <v>25.964583333333334</v>
      </c>
    </row>
    <row r="185" spans="1:3" ht="15" customHeight="1" thickBot="1" x14ac:dyDescent="0.3">
      <c r="A185" s="94">
        <v>100576</v>
      </c>
      <c r="B185" s="89" t="s">
        <v>17</v>
      </c>
      <c r="C185" s="173">
        <v>25.964583333333334</v>
      </c>
    </row>
    <row r="186" spans="1:3" ht="15" customHeight="1" x14ac:dyDescent="0.25">
      <c r="A186" s="134">
        <v>100633</v>
      </c>
      <c r="B186" s="115" t="s">
        <v>22</v>
      </c>
      <c r="C186" s="187">
        <v>64.166666666666671</v>
      </c>
    </row>
    <row r="187" spans="1:3" ht="15" customHeight="1" x14ac:dyDescent="0.25">
      <c r="A187" s="135">
        <v>100632</v>
      </c>
      <c r="B187" s="116" t="s">
        <v>23</v>
      </c>
      <c r="C187" s="188">
        <v>51.041666666666664</v>
      </c>
    </row>
    <row r="188" spans="1:3" ht="15" customHeight="1" x14ac:dyDescent="0.25">
      <c r="A188" s="135">
        <v>100635</v>
      </c>
      <c r="B188" s="116" t="s">
        <v>418</v>
      </c>
      <c r="C188" s="188">
        <v>32.041666666666664</v>
      </c>
    </row>
    <row r="189" spans="1:3" ht="15" customHeight="1" x14ac:dyDescent="0.25">
      <c r="A189" s="135">
        <v>100630</v>
      </c>
      <c r="B189" s="116" t="s">
        <v>24</v>
      </c>
      <c r="C189" s="188">
        <v>42.830833333333338</v>
      </c>
    </row>
    <row r="190" spans="1:3" ht="15" customHeight="1" x14ac:dyDescent="0.25">
      <c r="A190" s="48">
        <v>100631</v>
      </c>
      <c r="B190" s="49" t="s">
        <v>25</v>
      </c>
      <c r="C190" s="188">
        <v>32.96</v>
      </c>
    </row>
    <row r="191" spans="1:3" ht="15" customHeight="1" x14ac:dyDescent="0.25">
      <c r="A191" s="48">
        <v>100683</v>
      </c>
      <c r="B191" s="49" t="s">
        <v>26</v>
      </c>
      <c r="C191" s="188">
        <v>14.25</v>
      </c>
    </row>
    <row r="192" spans="1:3" ht="15" customHeight="1" x14ac:dyDescent="0.25">
      <c r="A192" s="135">
        <v>100621</v>
      </c>
      <c r="B192" s="116" t="s">
        <v>27</v>
      </c>
      <c r="C192" s="188">
        <v>58.667083333333331</v>
      </c>
    </row>
    <row r="193" spans="1:3" ht="15" customHeight="1" x14ac:dyDescent="0.25">
      <c r="A193" s="135">
        <v>100661</v>
      </c>
      <c r="B193" s="116" t="s">
        <v>28</v>
      </c>
      <c r="C193" s="188">
        <v>26.565416666666668</v>
      </c>
    </row>
    <row r="194" spans="1:3" ht="15" customHeight="1" x14ac:dyDescent="0.25">
      <c r="A194" s="135">
        <v>100660</v>
      </c>
      <c r="B194" s="116" t="s">
        <v>29</v>
      </c>
      <c r="C194" s="188">
        <v>35.19166666666667</v>
      </c>
    </row>
    <row r="195" spans="1:3" ht="15" customHeight="1" x14ac:dyDescent="0.25">
      <c r="A195" s="135">
        <v>100663</v>
      </c>
      <c r="B195" s="116" t="s">
        <v>419</v>
      </c>
      <c r="C195" s="188">
        <v>60</v>
      </c>
    </row>
    <row r="196" spans="1:3" ht="15" customHeight="1" x14ac:dyDescent="0.25">
      <c r="A196" s="135">
        <v>100651</v>
      </c>
      <c r="B196" s="116" t="s">
        <v>202</v>
      </c>
      <c r="C196" s="188">
        <v>56.333333333333336</v>
      </c>
    </row>
    <row r="197" spans="1:3" ht="15" customHeight="1" thickBot="1" x14ac:dyDescent="0.3">
      <c r="A197" s="135">
        <v>100655</v>
      </c>
      <c r="B197" s="116" t="s">
        <v>420</v>
      </c>
      <c r="C197" s="188">
        <v>121.25</v>
      </c>
    </row>
    <row r="198" spans="1:3" ht="15" customHeight="1" x14ac:dyDescent="0.25">
      <c r="A198" s="76">
        <v>200300</v>
      </c>
      <c r="B198" s="136" t="s">
        <v>207</v>
      </c>
      <c r="C198" s="171">
        <v>65.543333333333337</v>
      </c>
    </row>
    <row r="199" spans="1:3" ht="15" customHeight="1" x14ac:dyDescent="0.25">
      <c r="A199" s="78">
        <v>200302</v>
      </c>
      <c r="B199" s="137" t="s">
        <v>208</v>
      </c>
      <c r="C199" s="172">
        <v>90.055833333333339</v>
      </c>
    </row>
    <row r="200" spans="1:3" ht="15" customHeight="1" x14ac:dyDescent="0.25">
      <c r="A200" s="78">
        <v>200304</v>
      </c>
      <c r="B200" s="137" t="s">
        <v>38</v>
      </c>
      <c r="C200" s="172">
        <v>90.055833333333339</v>
      </c>
    </row>
    <row r="201" spans="1:3" ht="15" customHeight="1" x14ac:dyDescent="0.25">
      <c r="A201" s="78">
        <v>200310</v>
      </c>
      <c r="B201" s="137" t="s">
        <v>203</v>
      </c>
      <c r="C201" s="172">
        <v>12.719999999999999</v>
      </c>
    </row>
    <row r="202" spans="1:3" ht="15" customHeight="1" x14ac:dyDescent="0.25">
      <c r="A202" s="78">
        <v>200306</v>
      </c>
      <c r="B202" s="137" t="s">
        <v>209</v>
      </c>
      <c r="C202" s="172">
        <v>28.973333333333333</v>
      </c>
    </row>
    <row r="203" spans="1:3" ht="15" customHeight="1" thickBot="1" x14ac:dyDescent="0.3">
      <c r="A203" s="80">
        <v>200308</v>
      </c>
      <c r="B203" s="138" t="s">
        <v>72</v>
      </c>
      <c r="C203" s="173">
        <v>17.489999999999998</v>
      </c>
    </row>
    <row r="204" spans="1:3" ht="15" customHeight="1" x14ac:dyDescent="0.25">
      <c r="A204" s="44">
        <v>200294</v>
      </c>
      <c r="B204" s="139" t="s">
        <v>73</v>
      </c>
      <c r="C204" s="190">
        <v>18.32375</v>
      </c>
    </row>
    <row r="205" spans="1:3" ht="15" customHeight="1" x14ac:dyDescent="0.25">
      <c r="A205" s="48">
        <v>200295</v>
      </c>
      <c r="B205" s="128" t="s">
        <v>74</v>
      </c>
      <c r="C205" s="188">
        <v>107.13375000000001</v>
      </c>
    </row>
    <row r="206" spans="1:3" ht="15" customHeight="1" thickBot="1" x14ac:dyDescent="0.3">
      <c r="A206" s="117">
        <v>200296</v>
      </c>
      <c r="B206" s="129" t="s">
        <v>39</v>
      </c>
      <c r="C206" s="189">
        <v>126.88416666666666</v>
      </c>
    </row>
    <row r="207" spans="1:3" ht="15" customHeight="1" x14ac:dyDescent="0.25">
      <c r="A207" s="76">
        <v>100480</v>
      </c>
      <c r="B207" s="77" t="s">
        <v>322</v>
      </c>
      <c r="C207" s="194">
        <v>36.833333333333336</v>
      </c>
    </row>
    <row r="208" spans="1:3" ht="15" customHeight="1" x14ac:dyDescent="0.25">
      <c r="A208" s="78">
        <v>100481</v>
      </c>
      <c r="B208" s="79" t="s">
        <v>49</v>
      </c>
      <c r="C208" s="195">
        <v>13.604583333333332</v>
      </c>
    </row>
    <row r="209" spans="1:3" ht="15" customHeight="1" thickBot="1" x14ac:dyDescent="0.3">
      <c r="A209" s="88">
        <v>100489</v>
      </c>
      <c r="B209" s="89" t="s">
        <v>50</v>
      </c>
      <c r="C209" s="173">
        <v>8.3687500000000004</v>
      </c>
    </row>
    <row r="210" spans="1:3" ht="15" customHeight="1" x14ac:dyDescent="0.25">
      <c r="A210" s="103">
        <v>100488</v>
      </c>
      <c r="B210" s="140" t="s">
        <v>40</v>
      </c>
      <c r="C210" s="168">
        <v>457.66666666666669</v>
      </c>
    </row>
    <row r="211" spans="1:3" ht="15" customHeight="1" x14ac:dyDescent="0.25">
      <c r="A211" s="141">
        <v>100494</v>
      </c>
      <c r="B211" s="142" t="s">
        <v>421</v>
      </c>
      <c r="C211" s="169">
        <v>72.333333333333329</v>
      </c>
    </row>
    <row r="212" spans="1:3" ht="15" customHeight="1" x14ac:dyDescent="0.25">
      <c r="A212" s="141">
        <v>100486</v>
      </c>
      <c r="B212" s="142" t="s">
        <v>422</v>
      </c>
      <c r="C212" s="169">
        <v>32.916666666666664</v>
      </c>
    </row>
    <row r="213" spans="1:3" ht="15" customHeight="1" thickBot="1" x14ac:dyDescent="0.3">
      <c r="A213" s="105">
        <v>100487</v>
      </c>
      <c r="B213" s="143" t="s">
        <v>423</v>
      </c>
      <c r="C213" s="170">
        <v>32.916666666666664</v>
      </c>
    </row>
    <row r="214" spans="1:3" ht="15" customHeight="1" x14ac:dyDescent="0.25">
      <c r="A214" s="76">
        <v>100366</v>
      </c>
      <c r="B214" s="77" t="s">
        <v>41</v>
      </c>
      <c r="C214" s="171">
        <v>33.375</v>
      </c>
    </row>
    <row r="215" spans="1:3" ht="15" customHeight="1" x14ac:dyDescent="0.25">
      <c r="A215" s="144">
        <v>100377</v>
      </c>
      <c r="B215" s="145" t="s">
        <v>319</v>
      </c>
      <c r="C215" s="196">
        <v>119.66666666666667</v>
      </c>
    </row>
    <row r="216" spans="1:3" ht="15" customHeight="1" thickBot="1" x14ac:dyDescent="0.3">
      <c r="A216" s="146">
        <v>100378</v>
      </c>
      <c r="B216" s="147" t="s">
        <v>320</v>
      </c>
      <c r="C216" s="181">
        <v>127.5</v>
      </c>
    </row>
    <row r="217" spans="1:3" ht="15" customHeight="1" x14ac:dyDescent="0.25">
      <c r="A217" s="61">
        <v>100801</v>
      </c>
      <c r="B217" s="148" t="s">
        <v>323</v>
      </c>
      <c r="C217" s="197">
        <v>6.06</v>
      </c>
    </row>
    <row r="218" spans="1:3" ht="15" customHeight="1" x14ac:dyDescent="0.25">
      <c r="A218" s="63">
        <v>100802</v>
      </c>
      <c r="B218" s="149" t="s">
        <v>324</v>
      </c>
      <c r="C218" s="169">
        <v>8.2483333333333331</v>
      </c>
    </row>
    <row r="219" spans="1:3" ht="15" customHeight="1" thickBot="1" x14ac:dyDescent="0.3">
      <c r="A219" s="74">
        <v>100803</v>
      </c>
      <c r="B219" s="150" t="s">
        <v>51</v>
      </c>
      <c r="C219" s="170">
        <v>6.06</v>
      </c>
    </row>
    <row r="220" spans="1:3" ht="15" customHeight="1" x14ac:dyDescent="0.25">
      <c r="A220" s="123">
        <v>100361</v>
      </c>
      <c r="B220" s="124" t="s">
        <v>424</v>
      </c>
      <c r="C220" s="171">
        <v>11.158333333333333</v>
      </c>
    </row>
    <row r="221" spans="1:3" ht="15" customHeight="1" x14ac:dyDescent="0.25">
      <c r="A221" s="78">
        <v>100362</v>
      </c>
      <c r="B221" s="79" t="s">
        <v>46</v>
      </c>
      <c r="C221" s="172">
        <v>10.986666666666666</v>
      </c>
    </row>
    <row r="222" spans="1:3" ht="15" customHeight="1" x14ac:dyDescent="0.25">
      <c r="A222" s="78">
        <v>100364</v>
      </c>
      <c r="B222" s="79" t="s">
        <v>47</v>
      </c>
      <c r="C222" s="172">
        <v>5.5791666666666666</v>
      </c>
    </row>
    <row r="223" spans="1:3" ht="15" customHeight="1" thickBot="1" x14ac:dyDescent="0.3">
      <c r="A223" s="80">
        <v>100365</v>
      </c>
      <c r="B223" s="89" t="s">
        <v>48</v>
      </c>
      <c r="C223" s="173">
        <v>5.5791666666666666</v>
      </c>
    </row>
    <row r="224" spans="1:3" ht="15" customHeight="1" x14ac:dyDescent="0.25">
      <c r="A224" s="61">
        <v>100573</v>
      </c>
      <c r="B224" s="62" t="s">
        <v>42</v>
      </c>
      <c r="C224" s="198">
        <v>28.958333333333332</v>
      </c>
    </row>
    <row r="225" spans="1:3" ht="15" customHeight="1" x14ac:dyDescent="0.25">
      <c r="A225" s="63">
        <v>100574</v>
      </c>
      <c r="B225" s="64" t="s">
        <v>43</v>
      </c>
      <c r="C225" s="199">
        <v>49.833333333333336</v>
      </c>
    </row>
    <row r="226" spans="1:3" ht="15" customHeight="1" x14ac:dyDescent="0.25">
      <c r="A226" s="63">
        <v>100570</v>
      </c>
      <c r="B226" s="64" t="s">
        <v>44</v>
      </c>
      <c r="C226" s="199">
        <v>74.791666666666671</v>
      </c>
    </row>
    <row r="227" spans="1:3" ht="15" customHeight="1" x14ac:dyDescent="0.25">
      <c r="A227" s="63">
        <v>100571</v>
      </c>
      <c r="B227" s="64" t="s">
        <v>45</v>
      </c>
      <c r="C227" s="199">
        <v>15.208333333333334</v>
      </c>
    </row>
    <row r="228" spans="1:3" ht="15" customHeight="1" thickBot="1" x14ac:dyDescent="0.3">
      <c r="A228" s="74">
        <v>100578</v>
      </c>
      <c r="B228" s="75" t="s">
        <v>321</v>
      </c>
      <c r="C228" s="199">
        <v>16.958333333333332</v>
      </c>
    </row>
    <row r="229" spans="1:3" ht="15" customHeight="1" x14ac:dyDescent="0.25">
      <c r="A229" s="92">
        <v>100720</v>
      </c>
      <c r="B229" s="151" t="s">
        <v>52</v>
      </c>
      <c r="C229" s="171">
        <v>242.60791666666668</v>
      </c>
    </row>
    <row r="230" spans="1:3" ht="15" customHeight="1" x14ac:dyDescent="0.25">
      <c r="A230" s="131">
        <v>100760</v>
      </c>
      <c r="B230" s="152" t="s">
        <v>53</v>
      </c>
      <c r="C230" s="172">
        <v>61.714166666666671</v>
      </c>
    </row>
    <row r="231" spans="1:3" ht="15" customHeight="1" x14ac:dyDescent="0.25">
      <c r="A231" s="131">
        <v>100761</v>
      </c>
      <c r="B231" s="152" t="s">
        <v>54</v>
      </c>
      <c r="C231" s="172">
        <v>70.426249999999996</v>
      </c>
    </row>
    <row r="232" spans="1:3" ht="15" customHeight="1" x14ac:dyDescent="0.25">
      <c r="A232" s="131">
        <v>100748</v>
      </c>
      <c r="B232" s="152" t="s">
        <v>58</v>
      </c>
      <c r="C232" s="172">
        <v>87.335416666666674</v>
      </c>
    </row>
    <row r="233" spans="1:3" ht="15" customHeight="1" x14ac:dyDescent="0.25">
      <c r="A233" s="131">
        <v>100749</v>
      </c>
      <c r="B233" s="152" t="s">
        <v>59</v>
      </c>
      <c r="C233" s="172">
        <v>98</v>
      </c>
    </row>
    <row r="234" spans="1:3" ht="15" customHeight="1" x14ac:dyDescent="0.25">
      <c r="A234" s="131">
        <v>100744</v>
      </c>
      <c r="B234" s="152" t="s">
        <v>57</v>
      </c>
      <c r="C234" s="172">
        <v>119.60875</v>
      </c>
    </row>
    <row r="235" spans="1:3" ht="15" customHeight="1" x14ac:dyDescent="0.25">
      <c r="A235" s="131">
        <v>100747</v>
      </c>
      <c r="B235" s="152" t="s">
        <v>60</v>
      </c>
      <c r="C235" s="172">
        <v>163.33333333333334</v>
      </c>
    </row>
    <row r="236" spans="1:3" ht="15" customHeight="1" x14ac:dyDescent="0.25">
      <c r="A236" s="131">
        <v>100740</v>
      </c>
      <c r="B236" s="152" t="s">
        <v>61</v>
      </c>
      <c r="C236" s="172">
        <v>164.83333333333334</v>
      </c>
    </row>
    <row r="237" spans="1:3" ht="15" customHeight="1" thickBot="1" x14ac:dyDescent="0.3">
      <c r="A237" s="94">
        <v>100741</v>
      </c>
      <c r="B237" s="153" t="s">
        <v>62</v>
      </c>
      <c r="C237" s="173">
        <v>156.04166666666666</v>
      </c>
    </row>
    <row r="238" spans="1:3" ht="15" customHeight="1" x14ac:dyDescent="0.25">
      <c r="A238" s="44">
        <v>100670</v>
      </c>
      <c r="B238" s="45" t="s">
        <v>34</v>
      </c>
      <c r="C238" s="190">
        <v>36.070599999999999</v>
      </c>
    </row>
    <row r="239" spans="1:3" ht="15" customHeight="1" x14ac:dyDescent="0.25">
      <c r="A239" s="48">
        <v>100672</v>
      </c>
      <c r="B239" s="49" t="s">
        <v>35</v>
      </c>
      <c r="C239" s="188">
        <v>36.070599999999999</v>
      </c>
    </row>
    <row r="240" spans="1:3" ht="15" customHeight="1" x14ac:dyDescent="0.25">
      <c r="A240" s="48">
        <v>100671</v>
      </c>
      <c r="B240" s="49" t="s">
        <v>36</v>
      </c>
      <c r="C240" s="188">
        <v>62.283670833333332</v>
      </c>
    </row>
    <row r="241" spans="1:3" ht="15" customHeight="1" thickBot="1" x14ac:dyDescent="0.3">
      <c r="A241" s="117">
        <v>100673</v>
      </c>
      <c r="B241" s="118" t="s">
        <v>37</v>
      </c>
      <c r="C241" s="189">
        <v>62.283670833333332</v>
      </c>
    </row>
    <row r="242" spans="1:3" ht="15" customHeight="1" x14ac:dyDescent="0.25">
      <c r="A242" s="123">
        <v>100005</v>
      </c>
      <c r="B242" s="154" t="s">
        <v>18</v>
      </c>
      <c r="C242" s="187">
        <v>4.583333333333333</v>
      </c>
    </row>
    <row r="243" spans="1:3" ht="15" customHeight="1" x14ac:dyDescent="0.25">
      <c r="A243" s="78">
        <v>200290</v>
      </c>
      <c r="B243" s="155" t="s">
        <v>19</v>
      </c>
      <c r="C243" s="188">
        <v>9.5833333333333339</v>
      </c>
    </row>
    <row r="244" spans="1:3" ht="15" customHeight="1" x14ac:dyDescent="0.25">
      <c r="A244" s="78">
        <v>200291</v>
      </c>
      <c r="B244" s="155" t="s">
        <v>20</v>
      </c>
      <c r="C244" s="188">
        <v>19.166666666666668</v>
      </c>
    </row>
    <row r="245" spans="1:3" ht="15" customHeight="1" x14ac:dyDescent="0.25">
      <c r="A245" s="78">
        <v>200292</v>
      </c>
      <c r="B245" s="155" t="s">
        <v>21</v>
      </c>
      <c r="C245" s="188">
        <v>28.75</v>
      </c>
    </row>
    <row r="246" spans="1:3" ht="15" customHeight="1" x14ac:dyDescent="0.25">
      <c r="A246" s="78">
        <v>100167</v>
      </c>
      <c r="B246" s="155" t="s">
        <v>30</v>
      </c>
      <c r="C246" s="188">
        <v>1.59135</v>
      </c>
    </row>
    <row r="247" spans="1:3" ht="15" customHeight="1" x14ac:dyDescent="0.25">
      <c r="A247" s="78">
        <v>200280</v>
      </c>
      <c r="B247" s="155" t="s">
        <v>31</v>
      </c>
      <c r="C247" s="188">
        <v>6.8074416666666666</v>
      </c>
    </row>
    <row r="248" spans="1:3" ht="15" customHeight="1" x14ac:dyDescent="0.25">
      <c r="A248" s="78">
        <v>200281</v>
      </c>
      <c r="B248" s="155" t="s">
        <v>32</v>
      </c>
      <c r="C248" s="188">
        <v>13.172841666666665</v>
      </c>
    </row>
    <row r="249" spans="1:3" ht="15" customHeight="1" x14ac:dyDescent="0.25">
      <c r="A249" s="78">
        <v>200282</v>
      </c>
      <c r="B249" s="155" t="s">
        <v>33</v>
      </c>
      <c r="C249" s="188">
        <v>19.538241666666668</v>
      </c>
    </row>
    <row r="250" spans="1:3" ht="15" customHeight="1" x14ac:dyDescent="0.25">
      <c r="A250" s="156">
        <v>100069</v>
      </c>
      <c r="B250" s="157" t="s">
        <v>63</v>
      </c>
      <c r="C250" s="197">
        <v>1.2016666666666667</v>
      </c>
    </row>
    <row r="251" spans="1:3" ht="15" customHeight="1" x14ac:dyDescent="0.25">
      <c r="A251" s="80">
        <v>100064</v>
      </c>
      <c r="B251" s="138" t="s">
        <v>64</v>
      </c>
      <c r="C251" s="169">
        <v>4.291666666666667</v>
      </c>
    </row>
    <row r="252" spans="1:3" ht="15" customHeight="1" x14ac:dyDescent="0.25">
      <c r="A252" s="80">
        <v>100074</v>
      </c>
      <c r="B252" s="138" t="s">
        <v>65</v>
      </c>
      <c r="C252" s="169">
        <v>1.0729166666666667</v>
      </c>
    </row>
    <row r="253" spans="1:3" ht="15" customHeight="1" x14ac:dyDescent="0.25">
      <c r="A253" s="80">
        <v>100063</v>
      </c>
      <c r="B253" s="138" t="s">
        <v>66</v>
      </c>
      <c r="C253" s="169">
        <v>3.21875</v>
      </c>
    </row>
    <row r="254" spans="1:3" ht="15" customHeight="1" thickBot="1" x14ac:dyDescent="0.3">
      <c r="A254" s="88">
        <v>100258</v>
      </c>
      <c r="B254" s="158" t="s">
        <v>67</v>
      </c>
      <c r="C254" s="170">
        <v>2.0170833333333333</v>
      </c>
    </row>
    <row r="255" spans="1:3" ht="15" customHeight="1" x14ac:dyDescent="0.25">
      <c r="A255" s="2"/>
      <c r="B255" s="2"/>
      <c r="C255" s="2"/>
    </row>
    <row r="256" spans="1:3" ht="15" customHeight="1" x14ac:dyDescent="0.25">
      <c r="A256" s="2"/>
      <c r="B256" s="2"/>
      <c r="C256" s="2"/>
    </row>
    <row r="257" s="2" customFormat="1" ht="15" customHeight="1" x14ac:dyDescent="0.25"/>
    <row r="258" s="2" customFormat="1" ht="15" customHeight="1" x14ac:dyDescent="0.25"/>
    <row r="259" s="2" customFormat="1" ht="15" customHeight="1" x14ac:dyDescent="0.25"/>
    <row r="260" s="2" customFormat="1" ht="15" customHeight="1" x14ac:dyDescent="0.25"/>
    <row r="261" s="2" customFormat="1" ht="15" customHeight="1" x14ac:dyDescent="0.25"/>
    <row r="262" s="2" customFormat="1" ht="15" customHeight="1" x14ac:dyDescent="0.25"/>
    <row r="263" s="2" customFormat="1" ht="15" customHeight="1" x14ac:dyDescent="0.25"/>
    <row r="264" s="2" customFormat="1" ht="15" customHeight="1" x14ac:dyDescent="0.25"/>
    <row r="265" s="2" customFormat="1" ht="15" customHeight="1" x14ac:dyDescent="0.25"/>
    <row r="266" s="2" customFormat="1" ht="15" customHeight="1" x14ac:dyDescent="0.25"/>
    <row r="267" s="2" customFormat="1" ht="15" customHeight="1" x14ac:dyDescent="0.25"/>
    <row r="268" s="2" customFormat="1" ht="15" customHeight="1" x14ac:dyDescent="0.25"/>
    <row r="269" s="2" customFormat="1" ht="15" customHeight="1" x14ac:dyDescent="0.25"/>
    <row r="270" s="2" customFormat="1" ht="15" customHeight="1" x14ac:dyDescent="0.25"/>
    <row r="271" s="2" customFormat="1" ht="15" customHeight="1" x14ac:dyDescent="0.25"/>
    <row r="272" s="2" customFormat="1" ht="15" customHeight="1" x14ac:dyDescent="0.25"/>
    <row r="273" s="2" customFormat="1" ht="15" customHeight="1" x14ac:dyDescent="0.25"/>
    <row r="274" s="2" customFormat="1" ht="15" customHeight="1" x14ac:dyDescent="0.25"/>
    <row r="275" s="2" customFormat="1" ht="15" customHeight="1" x14ac:dyDescent="0.25"/>
    <row r="276" s="2" customFormat="1" ht="15" customHeight="1" x14ac:dyDescent="0.25"/>
    <row r="277" s="2" customFormat="1" ht="15" customHeight="1" x14ac:dyDescent="0.25"/>
    <row r="278" s="2" customFormat="1" ht="15" customHeight="1" x14ac:dyDescent="0.25"/>
    <row r="279" s="2" customFormat="1" ht="15" customHeight="1" x14ac:dyDescent="0.25"/>
    <row r="280" s="2" customFormat="1" ht="15" customHeight="1" x14ac:dyDescent="0.25"/>
    <row r="281" s="2" customFormat="1" ht="15" customHeight="1" x14ac:dyDescent="0.25"/>
    <row r="282" s="2" customFormat="1" ht="15" customHeight="1" x14ac:dyDescent="0.25"/>
    <row r="283" s="2" customFormat="1" ht="15" customHeight="1" x14ac:dyDescent="0.25"/>
    <row r="284" s="2" customFormat="1" ht="15" customHeight="1" x14ac:dyDescent="0.25"/>
    <row r="285" s="2" customFormat="1" ht="15" customHeight="1" x14ac:dyDescent="0.25"/>
    <row r="286" s="2" customFormat="1" ht="15" customHeight="1" x14ac:dyDescent="0.25"/>
    <row r="287" s="2" customFormat="1" ht="15" customHeight="1" x14ac:dyDescent="0.25"/>
    <row r="288" s="2" customFormat="1" ht="15" customHeight="1" x14ac:dyDescent="0.25"/>
    <row r="289" spans="1:3" ht="15" customHeight="1" x14ac:dyDescent="0.25">
      <c r="A289" s="2"/>
      <c r="B289" s="2"/>
      <c r="C289" s="2"/>
    </row>
    <row r="290" spans="1:3" ht="15" customHeight="1" x14ac:dyDescent="0.25">
      <c r="A290" s="2"/>
      <c r="B290" s="2"/>
      <c r="C290" s="2"/>
    </row>
    <row r="291" spans="1:3" ht="15" customHeight="1" x14ac:dyDescent="0.25">
      <c r="A291" s="2"/>
      <c r="B291" s="2"/>
      <c r="C291" s="2"/>
    </row>
    <row r="292" spans="1:3" ht="15" customHeight="1" x14ac:dyDescent="0.25">
      <c r="A292" s="2"/>
      <c r="B292" s="2"/>
      <c r="C292" s="2"/>
    </row>
    <row r="293" spans="1:3" ht="15" customHeight="1" x14ac:dyDescent="0.25">
      <c r="A293" s="2"/>
      <c r="B293" s="2"/>
      <c r="C293" s="2"/>
    </row>
    <row r="294" spans="1:3" ht="15" customHeight="1" x14ac:dyDescent="0.25">
      <c r="A294" s="2"/>
      <c r="B294" s="2"/>
      <c r="C294" s="2"/>
    </row>
    <row r="295" spans="1:3" ht="15" customHeight="1" x14ac:dyDescent="0.25">
      <c r="A295" s="2"/>
      <c r="B295" s="2"/>
      <c r="C295" s="2"/>
    </row>
    <row r="296" spans="1:3" ht="15" customHeight="1" x14ac:dyDescent="0.25">
      <c r="A296" s="2"/>
      <c r="B296" s="2"/>
      <c r="C296" s="2"/>
    </row>
    <row r="297" spans="1:3" x14ac:dyDescent="0.25">
      <c r="A297" s="2"/>
      <c r="B297" s="2"/>
      <c r="C297" s="2"/>
    </row>
    <row r="298" spans="1:3" x14ac:dyDescent="0.25">
      <c r="A298" s="2"/>
      <c r="B298" s="2"/>
      <c r="C298" s="2"/>
    </row>
    <row r="299" spans="1:3" x14ac:dyDescent="0.25">
      <c r="A299" s="2"/>
      <c r="B299" s="2"/>
      <c r="C299" s="2"/>
    </row>
    <row r="300" spans="1:3" x14ac:dyDescent="0.25">
      <c r="A300" s="2"/>
      <c r="B300" s="2"/>
      <c r="C300" s="2"/>
    </row>
    <row r="301" spans="1:3" x14ac:dyDescent="0.25">
      <c r="A301" s="2"/>
      <c r="B301" s="2"/>
      <c r="C301" s="2"/>
    </row>
    <row r="302" spans="1:3" x14ac:dyDescent="0.25">
      <c r="A302" s="2"/>
      <c r="B302" s="2"/>
      <c r="C302" s="2"/>
    </row>
    <row r="303" spans="1:3" x14ac:dyDescent="0.25">
      <c r="A303" s="2"/>
      <c r="B303" s="2"/>
      <c r="C303" s="2"/>
    </row>
    <row r="304" spans="1:3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0" spans="1:1" x14ac:dyDescent="0.25">
      <c r="A350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1" spans="1:1" x14ac:dyDescent="0.25">
      <c r="A361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7" spans="1:1" x14ac:dyDescent="0.25">
      <c r="A377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89" spans="1:1" x14ac:dyDescent="0.25">
      <c r="A389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1" spans="1:1" x14ac:dyDescent="0.25">
      <c r="A401" s="16"/>
    </row>
    <row r="402" spans="1:1" x14ac:dyDescent="0.25">
      <c r="A402" s="16"/>
    </row>
    <row r="403" spans="1:1" x14ac:dyDescent="0.25">
      <c r="A403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1" spans="1:1" x14ac:dyDescent="0.25">
      <c r="A431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7" spans="1:1" x14ac:dyDescent="0.25">
      <c r="A437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1" spans="1:1" x14ac:dyDescent="0.25">
      <c r="A451" s="16"/>
    </row>
    <row r="452" spans="1:1" x14ac:dyDescent="0.25">
      <c r="A452" s="16"/>
    </row>
    <row r="453" spans="1:1" x14ac:dyDescent="0.25">
      <c r="A453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7" spans="1:1" x14ac:dyDescent="0.25">
      <c r="A467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6" spans="1:1" x14ac:dyDescent="0.25">
      <c r="A486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0" spans="1:1" x14ac:dyDescent="0.25">
      <c r="A510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4" spans="1:1" x14ac:dyDescent="0.25">
      <c r="A514" s="16"/>
    </row>
    <row r="515" spans="1:1" x14ac:dyDescent="0.25">
      <c r="A515" s="16"/>
    </row>
    <row r="516" spans="1:1" x14ac:dyDescent="0.25">
      <c r="A516" s="16"/>
    </row>
    <row r="517" spans="1:1" x14ac:dyDescent="0.25">
      <c r="A517" s="16"/>
    </row>
    <row r="518" spans="1:1" x14ac:dyDescent="0.25">
      <c r="A518" s="16"/>
    </row>
    <row r="519" spans="1:1" x14ac:dyDescent="0.25">
      <c r="A519" s="16"/>
    </row>
    <row r="520" spans="1:1" x14ac:dyDescent="0.25">
      <c r="A520" s="16"/>
    </row>
    <row r="521" spans="1:1" x14ac:dyDescent="0.25">
      <c r="A521" s="16"/>
    </row>
    <row r="522" spans="1:1" x14ac:dyDescent="0.25">
      <c r="A522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2" spans="1:1" x14ac:dyDescent="0.25">
      <c r="A542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49" spans="1:1" x14ac:dyDescent="0.25">
      <c r="A549" s="16"/>
    </row>
    <row r="550" spans="1:1" x14ac:dyDescent="0.25">
      <c r="A550" s="16"/>
    </row>
    <row r="551" spans="1:1" x14ac:dyDescent="0.25">
      <c r="A551" s="16"/>
    </row>
    <row r="552" spans="1:1" x14ac:dyDescent="0.25">
      <c r="A552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5" spans="1:1" x14ac:dyDescent="0.25">
      <c r="A565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6"/>
    </row>
    <row r="571" spans="1:1" x14ac:dyDescent="0.25">
      <c r="A571" s="16"/>
    </row>
    <row r="572" spans="1:1" x14ac:dyDescent="0.25">
      <c r="A572" s="16"/>
    </row>
    <row r="573" spans="1:1" x14ac:dyDescent="0.25">
      <c r="A573" s="16"/>
    </row>
    <row r="574" spans="1:1" x14ac:dyDescent="0.25">
      <c r="A574" s="16"/>
    </row>
    <row r="575" spans="1:1" x14ac:dyDescent="0.25">
      <c r="A575" s="16"/>
    </row>
    <row r="576" spans="1:1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  <row r="582" spans="1:1" x14ac:dyDescent="0.25">
      <c r="A582" s="16"/>
    </row>
    <row r="583" spans="1:1" x14ac:dyDescent="0.25">
      <c r="A583" s="16"/>
    </row>
    <row r="584" spans="1:1" x14ac:dyDescent="0.25">
      <c r="A584" s="16"/>
    </row>
    <row r="585" spans="1:1" x14ac:dyDescent="0.25">
      <c r="A585" s="16"/>
    </row>
    <row r="586" spans="1:1" x14ac:dyDescent="0.25">
      <c r="A586" s="16"/>
    </row>
    <row r="587" spans="1:1" x14ac:dyDescent="0.25">
      <c r="A587" s="16"/>
    </row>
    <row r="588" spans="1:1" x14ac:dyDescent="0.25">
      <c r="A588" s="16"/>
    </row>
    <row r="589" spans="1:1" x14ac:dyDescent="0.25">
      <c r="A589" s="16"/>
    </row>
    <row r="590" spans="1:1" x14ac:dyDescent="0.25">
      <c r="A590" s="16"/>
    </row>
    <row r="591" spans="1:1" x14ac:dyDescent="0.25">
      <c r="A591" s="16"/>
    </row>
    <row r="592" spans="1:1" x14ac:dyDescent="0.25">
      <c r="A592" s="16"/>
    </row>
    <row r="593" spans="1:1" x14ac:dyDescent="0.25">
      <c r="A593" s="16"/>
    </row>
    <row r="594" spans="1:1" x14ac:dyDescent="0.25">
      <c r="A594" s="16"/>
    </row>
    <row r="595" spans="1:1" x14ac:dyDescent="0.25">
      <c r="A595" s="16"/>
    </row>
    <row r="596" spans="1:1" x14ac:dyDescent="0.25">
      <c r="A596" s="16"/>
    </row>
    <row r="597" spans="1:1" x14ac:dyDescent="0.25">
      <c r="A597" s="16"/>
    </row>
    <row r="598" spans="1:1" x14ac:dyDescent="0.25">
      <c r="A598" s="16"/>
    </row>
    <row r="599" spans="1:1" x14ac:dyDescent="0.25">
      <c r="A599" s="16"/>
    </row>
    <row r="600" spans="1:1" x14ac:dyDescent="0.25">
      <c r="A600" s="16"/>
    </row>
    <row r="601" spans="1:1" x14ac:dyDescent="0.25">
      <c r="A601" s="16"/>
    </row>
    <row r="602" spans="1:1" x14ac:dyDescent="0.25">
      <c r="A602" s="16"/>
    </row>
    <row r="603" spans="1:1" x14ac:dyDescent="0.25">
      <c r="A603" s="16"/>
    </row>
    <row r="604" spans="1:1" x14ac:dyDescent="0.25">
      <c r="A604" s="16"/>
    </row>
    <row r="605" spans="1:1" x14ac:dyDescent="0.25">
      <c r="A605" s="16"/>
    </row>
    <row r="606" spans="1:1" x14ac:dyDescent="0.25">
      <c r="A606" s="16"/>
    </row>
    <row r="607" spans="1:1" x14ac:dyDescent="0.25">
      <c r="A607" s="16"/>
    </row>
    <row r="608" spans="1:1" x14ac:dyDescent="0.25">
      <c r="A608" s="16"/>
    </row>
    <row r="609" spans="1:1" x14ac:dyDescent="0.25">
      <c r="A609" s="16"/>
    </row>
    <row r="610" spans="1:1" x14ac:dyDescent="0.25">
      <c r="A610" s="16"/>
    </row>
    <row r="611" spans="1:1" x14ac:dyDescent="0.25">
      <c r="A611" s="16"/>
    </row>
    <row r="612" spans="1:1" x14ac:dyDescent="0.25">
      <c r="A612" s="16"/>
    </row>
    <row r="613" spans="1:1" x14ac:dyDescent="0.25">
      <c r="A613" s="16"/>
    </row>
    <row r="614" spans="1:1" x14ac:dyDescent="0.25">
      <c r="A614" s="16"/>
    </row>
    <row r="615" spans="1:1" x14ac:dyDescent="0.25">
      <c r="A615" s="16"/>
    </row>
    <row r="616" spans="1:1" x14ac:dyDescent="0.25">
      <c r="A616" s="16"/>
    </row>
    <row r="617" spans="1:1" x14ac:dyDescent="0.25">
      <c r="A617" s="16"/>
    </row>
    <row r="618" spans="1:1" x14ac:dyDescent="0.25">
      <c r="A618" s="16"/>
    </row>
    <row r="619" spans="1:1" x14ac:dyDescent="0.25">
      <c r="A619" s="16"/>
    </row>
    <row r="620" spans="1:1" x14ac:dyDescent="0.25">
      <c r="A620" s="16"/>
    </row>
    <row r="621" spans="1:1" x14ac:dyDescent="0.25">
      <c r="A621" s="16"/>
    </row>
    <row r="622" spans="1:1" x14ac:dyDescent="0.25">
      <c r="A622" s="16"/>
    </row>
    <row r="623" spans="1:1" x14ac:dyDescent="0.25">
      <c r="A623" s="16"/>
    </row>
    <row r="624" spans="1:1" x14ac:dyDescent="0.25">
      <c r="A624" s="16"/>
    </row>
    <row r="625" spans="1:1" x14ac:dyDescent="0.25">
      <c r="A625" s="16"/>
    </row>
    <row r="626" spans="1:1" x14ac:dyDescent="0.25">
      <c r="A626" s="16"/>
    </row>
    <row r="627" spans="1:1" x14ac:dyDescent="0.25">
      <c r="A627" s="16"/>
    </row>
    <row r="628" spans="1:1" x14ac:dyDescent="0.25">
      <c r="A628" s="16"/>
    </row>
    <row r="629" spans="1:1" x14ac:dyDescent="0.25">
      <c r="A629" s="16"/>
    </row>
    <row r="630" spans="1:1" x14ac:dyDescent="0.25">
      <c r="A630" s="16"/>
    </row>
    <row r="631" spans="1:1" x14ac:dyDescent="0.25">
      <c r="A631" s="16"/>
    </row>
    <row r="632" spans="1:1" x14ac:dyDescent="0.25">
      <c r="A632" s="16"/>
    </row>
    <row r="633" spans="1:1" x14ac:dyDescent="0.25">
      <c r="A633" s="16"/>
    </row>
    <row r="634" spans="1:1" x14ac:dyDescent="0.25">
      <c r="A634" s="16"/>
    </row>
    <row r="635" spans="1:1" x14ac:dyDescent="0.25">
      <c r="A635" s="16"/>
    </row>
    <row r="636" spans="1:1" x14ac:dyDescent="0.25">
      <c r="A636" s="16"/>
    </row>
    <row r="637" spans="1:1" x14ac:dyDescent="0.25">
      <c r="A637" s="16"/>
    </row>
    <row r="638" spans="1:1" x14ac:dyDescent="0.25">
      <c r="A638" s="16"/>
    </row>
    <row r="639" spans="1:1" x14ac:dyDescent="0.25">
      <c r="A639" s="16"/>
    </row>
    <row r="640" spans="1:1" x14ac:dyDescent="0.25">
      <c r="A640" s="16"/>
    </row>
    <row r="641" spans="1:1" x14ac:dyDescent="0.25">
      <c r="A641" s="16"/>
    </row>
    <row r="642" spans="1:1" x14ac:dyDescent="0.25">
      <c r="A642" s="16"/>
    </row>
    <row r="643" spans="1:1" x14ac:dyDescent="0.25">
      <c r="A643" s="16"/>
    </row>
    <row r="644" spans="1:1" x14ac:dyDescent="0.25">
      <c r="A644" s="16"/>
    </row>
    <row r="645" spans="1:1" x14ac:dyDescent="0.25">
      <c r="A645" s="16"/>
    </row>
    <row r="646" spans="1:1" x14ac:dyDescent="0.25">
      <c r="A646" s="16"/>
    </row>
    <row r="647" spans="1:1" x14ac:dyDescent="0.25">
      <c r="A647" s="16"/>
    </row>
    <row r="648" spans="1:1" x14ac:dyDescent="0.25">
      <c r="A648" s="16"/>
    </row>
    <row r="649" spans="1:1" x14ac:dyDescent="0.25">
      <c r="A649" s="16"/>
    </row>
    <row r="650" spans="1:1" x14ac:dyDescent="0.25">
      <c r="A650" s="16"/>
    </row>
    <row r="651" spans="1:1" x14ac:dyDescent="0.25">
      <c r="A651" s="16"/>
    </row>
    <row r="652" spans="1:1" x14ac:dyDescent="0.25">
      <c r="A652" s="16"/>
    </row>
    <row r="653" spans="1:1" x14ac:dyDescent="0.25">
      <c r="A653" s="16"/>
    </row>
    <row r="654" spans="1:1" x14ac:dyDescent="0.25">
      <c r="A654" s="16"/>
    </row>
    <row r="655" spans="1:1" x14ac:dyDescent="0.25">
      <c r="A655" s="16"/>
    </row>
    <row r="656" spans="1:1" x14ac:dyDescent="0.25">
      <c r="A656" s="16"/>
    </row>
    <row r="657" spans="1:1" x14ac:dyDescent="0.25">
      <c r="A657" s="16"/>
    </row>
    <row r="658" spans="1:1" x14ac:dyDescent="0.25">
      <c r="A658" s="16"/>
    </row>
    <row r="659" spans="1:1" x14ac:dyDescent="0.25">
      <c r="A659" s="16"/>
    </row>
    <row r="660" spans="1:1" x14ac:dyDescent="0.25">
      <c r="A660" s="16"/>
    </row>
    <row r="661" spans="1:1" x14ac:dyDescent="0.25">
      <c r="A661" s="16"/>
    </row>
    <row r="662" spans="1:1" x14ac:dyDescent="0.25">
      <c r="A662" s="16"/>
    </row>
    <row r="663" spans="1:1" x14ac:dyDescent="0.25">
      <c r="A663" s="16"/>
    </row>
    <row r="664" spans="1:1" x14ac:dyDescent="0.25">
      <c r="A664" s="16"/>
    </row>
    <row r="665" spans="1:1" x14ac:dyDescent="0.25">
      <c r="A665" s="16"/>
    </row>
    <row r="666" spans="1:1" x14ac:dyDescent="0.25">
      <c r="A666" s="16"/>
    </row>
    <row r="667" spans="1:1" x14ac:dyDescent="0.25">
      <c r="A667" s="16"/>
    </row>
    <row r="668" spans="1:1" x14ac:dyDescent="0.25">
      <c r="A668" s="16"/>
    </row>
    <row r="669" spans="1:1" x14ac:dyDescent="0.25">
      <c r="A669" s="16"/>
    </row>
    <row r="670" spans="1:1" x14ac:dyDescent="0.25">
      <c r="A670" s="16"/>
    </row>
    <row r="671" spans="1:1" x14ac:dyDescent="0.25">
      <c r="A671" s="16"/>
    </row>
    <row r="672" spans="1:1" x14ac:dyDescent="0.25">
      <c r="A672" s="16"/>
    </row>
    <row r="673" spans="1:1" x14ac:dyDescent="0.25">
      <c r="A673" s="16"/>
    </row>
    <row r="674" spans="1:1" x14ac:dyDescent="0.25">
      <c r="A674" s="16"/>
    </row>
    <row r="675" spans="1:1" x14ac:dyDescent="0.25">
      <c r="A675" s="16"/>
    </row>
    <row r="676" spans="1:1" x14ac:dyDescent="0.25">
      <c r="A676" s="16"/>
    </row>
    <row r="677" spans="1:1" x14ac:dyDescent="0.25">
      <c r="A677" s="16"/>
    </row>
    <row r="678" spans="1:1" x14ac:dyDescent="0.25">
      <c r="A678" s="16"/>
    </row>
    <row r="679" spans="1:1" x14ac:dyDescent="0.25">
      <c r="A679" s="16"/>
    </row>
    <row r="680" spans="1:1" x14ac:dyDescent="0.25">
      <c r="A680" s="16"/>
    </row>
    <row r="681" spans="1:1" x14ac:dyDescent="0.25">
      <c r="A681" s="16"/>
    </row>
    <row r="682" spans="1:1" x14ac:dyDescent="0.25">
      <c r="A682" s="16"/>
    </row>
    <row r="683" spans="1:1" x14ac:dyDescent="0.25">
      <c r="A683" s="16"/>
    </row>
    <row r="684" spans="1:1" x14ac:dyDescent="0.25">
      <c r="A684" s="16"/>
    </row>
    <row r="685" spans="1:1" x14ac:dyDescent="0.25">
      <c r="A685" s="16"/>
    </row>
    <row r="686" spans="1:1" x14ac:dyDescent="0.25">
      <c r="A686" s="16"/>
    </row>
    <row r="687" spans="1:1" x14ac:dyDescent="0.25">
      <c r="A687" s="16"/>
    </row>
    <row r="688" spans="1:1" x14ac:dyDescent="0.25">
      <c r="A688" s="16"/>
    </row>
    <row r="689" spans="1:1" x14ac:dyDescent="0.25">
      <c r="A689" s="16"/>
    </row>
    <row r="690" spans="1:1" x14ac:dyDescent="0.25">
      <c r="A690" s="16"/>
    </row>
    <row r="691" spans="1:1" x14ac:dyDescent="0.25">
      <c r="A691" s="16"/>
    </row>
    <row r="692" spans="1:1" x14ac:dyDescent="0.25">
      <c r="A692" s="16"/>
    </row>
    <row r="693" spans="1:1" x14ac:dyDescent="0.25">
      <c r="A693" s="16"/>
    </row>
    <row r="694" spans="1:1" x14ac:dyDescent="0.25">
      <c r="A694" s="16"/>
    </row>
    <row r="695" spans="1:1" x14ac:dyDescent="0.25">
      <c r="A695" s="16"/>
    </row>
    <row r="696" spans="1:1" x14ac:dyDescent="0.25">
      <c r="A696" s="16"/>
    </row>
    <row r="697" spans="1:1" x14ac:dyDescent="0.25">
      <c r="A697" s="16"/>
    </row>
    <row r="698" spans="1:1" x14ac:dyDescent="0.25">
      <c r="A698" s="16"/>
    </row>
    <row r="699" spans="1:1" x14ac:dyDescent="0.25">
      <c r="A699" s="16"/>
    </row>
    <row r="700" spans="1:1" x14ac:dyDescent="0.25">
      <c r="A700" s="16"/>
    </row>
    <row r="701" spans="1:1" x14ac:dyDescent="0.25">
      <c r="A701" s="16"/>
    </row>
    <row r="702" spans="1:1" x14ac:dyDescent="0.25">
      <c r="A702" s="16"/>
    </row>
    <row r="703" spans="1:1" x14ac:dyDescent="0.25">
      <c r="A703" s="16"/>
    </row>
    <row r="704" spans="1:1" x14ac:dyDescent="0.25">
      <c r="A704" s="16"/>
    </row>
    <row r="705" spans="1:1" x14ac:dyDescent="0.25">
      <c r="A705" s="16"/>
    </row>
    <row r="706" spans="1:1" x14ac:dyDescent="0.25">
      <c r="A706" s="16"/>
    </row>
    <row r="707" spans="1:1" x14ac:dyDescent="0.25">
      <c r="A707" s="16"/>
    </row>
    <row r="708" spans="1:1" x14ac:dyDescent="0.25">
      <c r="A708" s="16"/>
    </row>
    <row r="709" spans="1:1" x14ac:dyDescent="0.25">
      <c r="A709" s="16"/>
    </row>
    <row r="710" spans="1:1" x14ac:dyDescent="0.25">
      <c r="A710" s="16"/>
    </row>
    <row r="711" spans="1:1" x14ac:dyDescent="0.25">
      <c r="A711" s="16"/>
    </row>
    <row r="712" spans="1:1" x14ac:dyDescent="0.25">
      <c r="A712" s="16"/>
    </row>
    <row r="713" spans="1:1" x14ac:dyDescent="0.25">
      <c r="A713" s="16"/>
    </row>
    <row r="714" spans="1:1" x14ac:dyDescent="0.25">
      <c r="A714" s="16"/>
    </row>
    <row r="715" spans="1:1" x14ac:dyDescent="0.25">
      <c r="A715" s="16"/>
    </row>
    <row r="716" spans="1:1" x14ac:dyDescent="0.25">
      <c r="A716" s="16"/>
    </row>
    <row r="717" spans="1:1" x14ac:dyDescent="0.25">
      <c r="A717" s="16"/>
    </row>
    <row r="718" spans="1:1" x14ac:dyDescent="0.25">
      <c r="A718" s="16"/>
    </row>
    <row r="719" spans="1:1" x14ac:dyDescent="0.25">
      <c r="A719" s="16"/>
    </row>
    <row r="720" spans="1:1" x14ac:dyDescent="0.25">
      <c r="A720" s="16"/>
    </row>
    <row r="721" spans="1:1" x14ac:dyDescent="0.25">
      <c r="A721" s="16"/>
    </row>
    <row r="722" spans="1:1" x14ac:dyDescent="0.25">
      <c r="A722" s="16"/>
    </row>
    <row r="723" spans="1:1" x14ac:dyDescent="0.25">
      <c r="A723" s="16"/>
    </row>
    <row r="724" spans="1:1" x14ac:dyDescent="0.25">
      <c r="A724" s="16"/>
    </row>
    <row r="725" spans="1:1" x14ac:dyDescent="0.25">
      <c r="A725" s="16"/>
    </row>
    <row r="726" spans="1:1" x14ac:dyDescent="0.25">
      <c r="A726" s="16"/>
    </row>
    <row r="727" spans="1:1" x14ac:dyDescent="0.25">
      <c r="A727" s="16"/>
    </row>
    <row r="728" spans="1:1" x14ac:dyDescent="0.25">
      <c r="A728" s="16"/>
    </row>
    <row r="729" spans="1:1" x14ac:dyDescent="0.25">
      <c r="A729" s="16"/>
    </row>
    <row r="730" spans="1:1" x14ac:dyDescent="0.25">
      <c r="A730" s="16"/>
    </row>
    <row r="731" spans="1:1" x14ac:dyDescent="0.25">
      <c r="A731" s="16"/>
    </row>
    <row r="732" spans="1:1" x14ac:dyDescent="0.25">
      <c r="A732" s="16"/>
    </row>
    <row r="733" spans="1:1" x14ac:dyDescent="0.25">
      <c r="A733" s="16"/>
    </row>
    <row r="734" spans="1:1" x14ac:dyDescent="0.25">
      <c r="A734" s="16"/>
    </row>
    <row r="735" spans="1:1" x14ac:dyDescent="0.25">
      <c r="A735" s="16"/>
    </row>
    <row r="736" spans="1:1" x14ac:dyDescent="0.25">
      <c r="A736" s="16"/>
    </row>
    <row r="737" spans="1:1" x14ac:dyDescent="0.25">
      <c r="A737" s="16"/>
    </row>
    <row r="738" spans="1:1" x14ac:dyDescent="0.25">
      <c r="A738" s="16"/>
    </row>
    <row r="739" spans="1:1" x14ac:dyDescent="0.25">
      <c r="A739" s="16"/>
    </row>
    <row r="740" spans="1:1" x14ac:dyDescent="0.25">
      <c r="A740" s="16"/>
    </row>
    <row r="741" spans="1:1" x14ac:dyDescent="0.25">
      <c r="A741" s="16"/>
    </row>
    <row r="742" spans="1:1" x14ac:dyDescent="0.25">
      <c r="A742" s="16"/>
    </row>
    <row r="743" spans="1:1" x14ac:dyDescent="0.25">
      <c r="A743" s="16"/>
    </row>
    <row r="744" spans="1:1" x14ac:dyDescent="0.25">
      <c r="A744" s="16"/>
    </row>
    <row r="745" spans="1:1" x14ac:dyDescent="0.25">
      <c r="A745" s="16"/>
    </row>
    <row r="746" spans="1:1" x14ac:dyDescent="0.25">
      <c r="A746" s="16"/>
    </row>
    <row r="747" spans="1:1" x14ac:dyDescent="0.25">
      <c r="A747" s="16"/>
    </row>
    <row r="748" spans="1:1" x14ac:dyDescent="0.25">
      <c r="A748" s="16"/>
    </row>
    <row r="749" spans="1:1" x14ac:dyDescent="0.25">
      <c r="A749" s="16"/>
    </row>
    <row r="750" spans="1:1" x14ac:dyDescent="0.25">
      <c r="A750" s="16"/>
    </row>
    <row r="751" spans="1:1" x14ac:dyDescent="0.25">
      <c r="A751" s="16"/>
    </row>
    <row r="752" spans="1:1" x14ac:dyDescent="0.25">
      <c r="A752" s="16"/>
    </row>
    <row r="753" spans="1:1" x14ac:dyDescent="0.25">
      <c r="A753" s="16"/>
    </row>
    <row r="754" spans="1:1" x14ac:dyDescent="0.25">
      <c r="A754" s="16"/>
    </row>
    <row r="755" spans="1:1" x14ac:dyDescent="0.25">
      <c r="A755" s="16"/>
    </row>
    <row r="756" spans="1:1" x14ac:dyDescent="0.25">
      <c r="A756" s="16"/>
    </row>
    <row r="757" spans="1:1" x14ac:dyDescent="0.25">
      <c r="A757" s="16"/>
    </row>
    <row r="758" spans="1:1" x14ac:dyDescent="0.25">
      <c r="A758" s="16"/>
    </row>
    <row r="759" spans="1:1" x14ac:dyDescent="0.25">
      <c r="A759" s="16"/>
    </row>
    <row r="760" spans="1:1" x14ac:dyDescent="0.25">
      <c r="A760" s="16"/>
    </row>
    <row r="761" spans="1:1" x14ac:dyDescent="0.25">
      <c r="A761" s="16"/>
    </row>
    <row r="762" spans="1:1" x14ac:dyDescent="0.25">
      <c r="A762" s="16"/>
    </row>
    <row r="763" spans="1:1" x14ac:dyDescent="0.25">
      <c r="A763" s="16"/>
    </row>
    <row r="764" spans="1:1" x14ac:dyDescent="0.25">
      <c r="A764" s="16"/>
    </row>
    <row r="765" spans="1:1" x14ac:dyDescent="0.25">
      <c r="A765" s="16"/>
    </row>
    <row r="766" spans="1:1" x14ac:dyDescent="0.25">
      <c r="A766" s="16"/>
    </row>
    <row r="767" spans="1:1" x14ac:dyDescent="0.25">
      <c r="A767" s="16"/>
    </row>
    <row r="768" spans="1:1" x14ac:dyDescent="0.25">
      <c r="A768" s="16"/>
    </row>
    <row r="769" spans="1:1" x14ac:dyDescent="0.25">
      <c r="A769" s="16"/>
    </row>
    <row r="770" spans="1:1" x14ac:dyDescent="0.25">
      <c r="A770" s="16"/>
    </row>
    <row r="771" spans="1:1" x14ac:dyDescent="0.25">
      <c r="A771" s="16"/>
    </row>
    <row r="772" spans="1:1" x14ac:dyDescent="0.25">
      <c r="A772" s="16"/>
    </row>
    <row r="773" spans="1:1" x14ac:dyDescent="0.25">
      <c r="A773" s="16"/>
    </row>
    <row r="774" spans="1:1" x14ac:dyDescent="0.25">
      <c r="A774" s="16"/>
    </row>
    <row r="775" spans="1:1" x14ac:dyDescent="0.25">
      <c r="A775" s="16"/>
    </row>
    <row r="776" spans="1:1" x14ac:dyDescent="0.25">
      <c r="A776" s="16"/>
    </row>
    <row r="777" spans="1:1" x14ac:dyDescent="0.25">
      <c r="A777" s="16"/>
    </row>
    <row r="778" spans="1:1" x14ac:dyDescent="0.25">
      <c r="A778" s="16"/>
    </row>
    <row r="779" spans="1:1" x14ac:dyDescent="0.25">
      <c r="A779" s="16"/>
    </row>
    <row r="780" spans="1:1" x14ac:dyDescent="0.25">
      <c r="A780" s="16"/>
    </row>
    <row r="781" spans="1:1" x14ac:dyDescent="0.25">
      <c r="A781" s="16"/>
    </row>
    <row r="782" spans="1:1" x14ac:dyDescent="0.25">
      <c r="A782" s="16"/>
    </row>
    <row r="783" spans="1:1" x14ac:dyDescent="0.25">
      <c r="A783" s="16"/>
    </row>
    <row r="784" spans="1:1" x14ac:dyDescent="0.25">
      <c r="A784" s="16"/>
    </row>
    <row r="785" spans="1:1" x14ac:dyDescent="0.25">
      <c r="A785" s="16"/>
    </row>
    <row r="786" spans="1:1" x14ac:dyDescent="0.25">
      <c r="A786" s="16"/>
    </row>
    <row r="787" spans="1:1" x14ac:dyDescent="0.25">
      <c r="A787" s="16"/>
    </row>
    <row r="788" spans="1:1" x14ac:dyDescent="0.25">
      <c r="A788" s="16"/>
    </row>
    <row r="789" spans="1:1" x14ac:dyDescent="0.25">
      <c r="A789" s="16"/>
    </row>
    <row r="790" spans="1:1" x14ac:dyDescent="0.25">
      <c r="A790" s="16"/>
    </row>
    <row r="791" spans="1:1" x14ac:dyDescent="0.25">
      <c r="A791" s="16"/>
    </row>
    <row r="792" spans="1:1" x14ac:dyDescent="0.25">
      <c r="A792" s="16"/>
    </row>
    <row r="793" spans="1:1" x14ac:dyDescent="0.25">
      <c r="A793" s="16"/>
    </row>
    <row r="794" spans="1:1" x14ac:dyDescent="0.25">
      <c r="A794" s="16"/>
    </row>
    <row r="795" spans="1:1" x14ac:dyDescent="0.25">
      <c r="A795" s="16"/>
    </row>
    <row r="796" spans="1:1" x14ac:dyDescent="0.25">
      <c r="A796" s="16"/>
    </row>
    <row r="797" spans="1:1" x14ac:dyDescent="0.25">
      <c r="A797" s="16"/>
    </row>
    <row r="798" spans="1:1" x14ac:dyDescent="0.25">
      <c r="A798" s="16"/>
    </row>
    <row r="799" spans="1:1" x14ac:dyDescent="0.25">
      <c r="A799" s="16"/>
    </row>
    <row r="800" spans="1:1" x14ac:dyDescent="0.25">
      <c r="A800" s="16"/>
    </row>
    <row r="801" spans="1:1" x14ac:dyDescent="0.25">
      <c r="A801" s="16"/>
    </row>
    <row r="802" spans="1:1" x14ac:dyDescent="0.25">
      <c r="A802" s="16"/>
    </row>
    <row r="803" spans="1:1" x14ac:dyDescent="0.25">
      <c r="A803" s="16"/>
    </row>
    <row r="804" spans="1:1" x14ac:dyDescent="0.25">
      <c r="A804" s="16"/>
    </row>
    <row r="805" spans="1:1" x14ac:dyDescent="0.25">
      <c r="A805" s="16"/>
    </row>
    <row r="806" spans="1:1" x14ac:dyDescent="0.25">
      <c r="A806" s="16"/>
    </row>
    <row r="807" spans="1:1" x14ac:dyDescent="0.25">
      <c r="A807" s="16"/>
    </row>
    <row r="808" spans="1:1" x14ac:dyDescent="0.25">
      <c r="A808" s="16"/>
    </row>
    <row r="809" spans="1:1" x14ac:dyDescent="0.25">
      <c r="A809" s="16"/>
    </row>
    <row r="810" spans="1:1" x14ac:dyDescent="0.25">
      <c r="A810" s="16"/>
    </row>
    <row r="811" spans="1:1" x14ac:dyDescent="0.25">
      <c r="A811" s="16"/>
    </row>
    <row r="812" spans="1:1" x14ac:dyDescent="0.25">
      <c r="A812" s="16"/>
    </row>
    <row r="813" spans="1:1" x14ac:dyDescent="0.25">
      <c r="A813" s="16"/>
    </row>
    <row r="814" spans="1:1" x14ac:dyDescent="0.25">
      <c r="A814" s="16"/>
    </row>
    <row r="815" spans="1:1" x14ac:dyDescent="0.25">
      <c r="A815" s="16"/>
    </row>
    <row r="816" spans="1:1" x14ac:dyDescent="0.25">
      <c r="A816" s="16"/>
    </row>
    <row r="817" spans="1:1" x14ac:dyDescent="0.25">
      <c r="A817" s="16"/>
    </row>
    <row r="818" spans="1:1" x14ac:dyDescent="0.25">
      <c r="A818" s="16"/>
    </row>
    <row r="819" spans="1:1" x14ac:dyDescent="0.25">
      <c r="A819" s="16"/>
    </row>
    <row r="820" spans="1:1" x14ac:dyDescent="0.25">
      <c r="A820" s="16"/>
    </row>
    <row r="821" spans="1:1" x14ac:dyDescent="0.25">
      <c r="A821" s="16"/>
    </row>
    <row r="822" spans="1:1" x14ac:dyDescent="0.25">
      <c r="A822" s="16"/>
    </row>
    <row r="823" spans="1:1" x14ac:dyDescent="0.25">
      <c r="A823" s="16"/>
    </row>
    <row r="824" spans="1:1" x14ac:dyDescent="0.25">
      <c r="A824" s="16"/>
    </row>
    <row r="825" spans="1:1" x14ac:dyDescent="0.25">
      <c r="A825" s="16"/>
    </row>
    <row r="826" spans="1:1" x14ac:dyDescent="0.25">
      <c r="A826" s="16"/>
    </row>
    <row r="827" spans="1:1" x14ac:dyDescent="0.25">
      <c r="A827" s="16"/>
    </row>
    <row r="828" spans="1:1" x14ac:dyDescent="0.25">
      <c r="A828" s="16"/>
    </row>
    <row r="829" spans="1:1" x14ac:dyDescent="0.25">
      <c r="A829" s="16"/>
    </row>
    <row r="830" spans="1:1" x14ac:dyDescent="0.25">
      <c r="A830" s="16"/>
    </row>
    <row r="831" spans="1:1" x14ac:dyDescent="0.25">
      <c r="A831" s="16"/>
    </row>
    <row r="832" spans="1:1" x14ac:dyDescent="0.25">
      <c r="A832" s="16"/>
    </row>
    <row r="833" spans="1:1" x14ac:dyDescent="0.25">
      <c r="A833" s="16"/>
    </row>
    <row r="834" spans="1:1" x14ac:dyDescent="0.25">
      <c r="A834" s="16"/>
    </row>
    <row r="835" spans="1:1" x14ac:dyDescent="0.25">
      <c r="A835" s="16"/>
    </row>
    <row r="836" spans="1:1" x14ac:dyDescent="0.25">
      <c r="A836" s="16"/>
    </row>
    <row r="837" spans="1:1" x14ac:dyDescent="0.25">
      <c r="A837" s="16"/>
    </row>
    <row r="838" spans="1:1" x14ac:dyDescent="0.25">
      <c r="A838" s="16"/>
    </row>
    <row r="839" spans="1:1" x14ac:dyDescent="0.25">
      <c r="A839" s="16"/>
    </row>
    <row r="840" spans="1:1" x14ac:dyDescent="0.25">
      <c r="A840" s="16"/>
    </row>
    <row r="841" spans="1:1" x14ac:dyDescent="0.25">
      <c r="A841" s="16"/>
    </row>
    <row r="842" spans="1:1" x14ac:dyDescent="0.25">
      <c r="A842" s="16"/>
    </row>
    <row r="843" spans="1:1" x14ac:dyDescent="0.25">
      <c r="A843" s="16"/>
    </row>
    <row r="844" spans="1:1" x14ac:dyDescent="0.25">
      <c r="A844" s="16"/>
    </row>
    <row r="845" spans="1:1" x14ac:dyDescent="0.25">
      <c r="A845" s="16"/>
    </row>
    <row r="846" spans="1:1" x14ac:dyDescent="0.25">
      <c r="A846" s="16"/>
    </row>
    <row r="847" spans="1:1" x14ac:dyDescent="0.25">
      <c r="A847" s="16"/>
    </row>
    <row r="848" spans="1:1" x14ac:dyDescent="0.25">
      <c r="A848" s="16"/>
    </row>
    <row r="849" spans="1:1" x14ac:dyDescent="0.25">
      <c r="A849" s="16"/>
    </row>
    <row r="850" spans="1:1" x14ac:dyDescent="0.25">
      <c r="A850" s="16"/>
    </row>
    <row r="851" spans="1:1" x14ac:dyDescent="0.25">
      <c r="A851" s="16"/>
    </row>
    <row r="852" spans="1:1" x14ac:dyDescent="0.25">
      <c r="A852" s="16"/>
    </row>
    <row r="853" spans="1:1" x14ac:dyDescent="0.25">
      <c r="A853" s="16"/>
    </row>
    <row r="854" spans="1:1" x14ac:dyDescent="0.25">
      <c r="A854" s="16"/>
    </row>
    <row r="855" spans="1:1" x14ac:dyDescent="0.25">
      <c r="A855" s="16"/>
    </row>
    <row r="856" spans="1:1" x14ac:dyDescent="0.25">
      <c r="A856" s="16"/>
    </row>
    <row r="857" spans="1:1" x14ac:dyDescent="0.25">
      <c r="A857" s="16"/>
    </row>
    <row r="858" spans="1:1" x14ac:dyDescent="0.25">
      <c r="A858" s="16"/>
    </row>
    <row r="859" spans="1:1" x14ac:dyDescent="0.25">
      <c r="A859" s="16"/>
    </row>
    <row r="860" spans="1:1" x14ac:dyDescent="0.25">
      <c r="A860" s="16"/>
    </row>
    <row r="861" spans="1:1" x14ac:dyDescent="0.25">
      <c r="A861" s="16"/>
    </row>
    <row r="862" spans="1:1" x14ac:dyDescent="0.25">
      <c r="A862" s="16"/>
    </row>
    <row r="863" spans="1:1" x14ac:dyDescent="0.25">
      <c r="A863" s="16"/>
    </row>
    <row r="864" spans="1:1" x14ac:dyDescent="0.25">
      <c r="A864" s="16"/>
    </row>
    <row r="865" spans="1:1" x14ac:dyDescent="0.25">
      <c r="A865" s="16"/>
    </row>
    <row r="866" spans="1:1" x14ac:dyDescent="0.25">
      <c r="A866" s="16"/>
    </row>
    <row r="867" spans="1:1" x14ac:dyDescent="0.25">
      <c r="A867" s="16"/>
    </row>
    <row r="868" spans="1:1" x14ac:dyDescent="0.25">
      <c r="A868" s="16"/>
    </row>
    <row r="869" spans="1:1" x14ac:dyDescent="0.25">
      <c r="A869" s="16"/>
    </row>
    <row r="870" spans="1:1" x14ac:dyDescent="0.25">
      <c r="A870" s="16"/>
    </row>
    <row r="871" spans="1:1" x14ac:dyDescent="0.25">
      <c r="A871" s="16"/>
    </row>
    <row r="872" spans="1:1" x14ac:dyDescent="0.25">
      <c r="A872" s="16"/>
    </row>
    <row r="873" spans="1:1" x14ac:dyDescent="0.25">
      <c r="A873" s="16"/>
    </row>
    <row r="874" spans="1:1" x14ac:dyDescent="0.25">
      <c r="A874" s="16"/>
    </row>
    <row r="875" spans="1:1" x14ac:dyDescent="0.25">
      <c r="A875" s="16"/>
    </row>
    <row r="876" spans="1:1" x14ac:dyDescent="0.25">
      <c r="A876" s="16"/>
    </row>
    <row r="877" spans="1:1" x14ac:dyDescent="0.25">
      <c r="A877" s="16"/>
    </row>
    <row r="878" spans="1:1" x14ac:dyDescent="0.25">
      <c r="A878" s="16"/>
    </row>
    <row r="879" spans="1:1" x14ac:dyDescent="0.25">
      <c r="A879" s="16"/>
    </row>
    <row r="880" spans="1:1" x14ac:dyDescent="0.25">
      <c r="A880" s="16"/>
    </row>
    <row r="881" spans="1:1" x14ac:dyDescent="0.25">
      <c r="A881" s="16"/>
    </row>
    <row r="882" spans="1:1" x14ac:dyDescent="0.25">
      <c r="A882" s="16"/>
    </row>
    <row r="883" spans="1:1" x14ac:dyDescent="0.25">
      <c r="A883" s="16"/>
    </row>
    <row r="884" spans="1:1" x14ac:dyDescent="0.25">
      <c r="A884" s="16"/>
    </row>
    <row r="885" spans="1:1" x14ac:dyDescent="0.25">
      <c r="A885" s="16"/>
    </row>
    <row r="886" spans="1:1" x14ac:dyDescent="0.25">
      <c r="A886" s="16"/>
    </row>
    <row r="887" spans="1:1" x14ac:dyDescent="0.25">
      <c r="A887" s="16"/>
    </row>
    <row r="888" spans="1:1" x14ac:dyDescent="0.25">
      <c r="A888" s="16"/>
    </row>
    <row r="889" spans="1:1" x14ac:dyDescent="0.25">
      <c r="A889" s="16"/>
    </row>
    <row r="890" spans="1:1" x14ac:dyDescent="0.25">
      <c r="A890" s="16"/>
    </row>
    <row r="891" spans="1:1" x14ac:dyDescent="0.25">
      <c r="A891" s="16"/>
    </row>
    <row r="892" spans="1:1" x14ac:dyDescent="0.25">
      <c r="A892" s="16"/>
    </row>
    <row r="893" spans="1:1" x14ac:dyDescent="0.25">
      <c r="A893" s="16"/>
    </row>
    <row r="894" spans="1:1" x14ac:dyDescent="0.25">
      <c r="A894" s="16"/>
    </row>
    <row r="895" spans="1:1" x14ac:dyDescent="0.25">
      <c r="A895" s="16"/>
    </row>
    <row r="896" spans="1:1" x14ac:dyDescent="0.25">
      <c r="A896" s="16"/>
    </row>
    <row r="897" spans="1:1" x14ac:dyDescent="0.25">
      <c r="A897" s="16"/>
    </row>
    <row r="898" spans="1:1" x14ac:dyDescent="0.25">
      <c r="A898" s="16"/>
    </row>
    <row r="899" spans="1:1" x14ac:dyDescent="0.25">
      <c r="A899" s="16"/>
    </row>
    <row r="900" spans="1:1" x14ac:dyDescent="0.25">
      <c r="A900" s="16"/>
    </row>
    <row r="901" spans="1:1" x14ac:dyDescent="0.25">
      <c r="A901" s="16"/>
    </row>
    <row r="902" spans="1:1" x14ac:dyDescent="0.25">
      <c r="A902" s="16"/>
    </row>
    <row r="903" spans="1:1" x14ac:dyDescent="0.25">
      <c r="A903" s="16"/>
    </row>
    <row r="904" spans="1:1" x14ac:dyDescent="0.25">
      <c r="A904" s="16"/>
    </row>
    <row r="905" spans="1:1" x14ac:dyDescent="0.25">
      <c r="A905" s="16"/>
    </row>
    <row r="906" spans="1:1" x14ac:dyDescent="0.25">
      <c r="A906" s="16"/>
    </row>
    <row r="907" spans="1:1" x14ac:dyDescent="0.25">
      <c r="A907" s="16"/>
    </row>
    <row r="908" spans="1:1" x14ac:dyDescent="0.25">
      <c r="A908" s="16"/>
    </row>
    <row r="909" spans="1:1" x14ac:dyDescent="0.25">
      <c r="A909" s="16"/>
    </row>
    <row r="910" spans="1:1" x14ac:dyDescent="0.25">
      <c r="A910" s="16"/>
    </row>
    <row r="911" spans="1:1" x14ac:dyDescent="0.25">
      <c r="A911" s="16"/>
    </row>
    <row r="912" spans="1:1" x14ac:dyDescent="0.25">
      <c r="A912" s="16"/>
    </row>
    <row r="913" spans="1:1" x14ac:dyDescent="0.25">
      <c r="A913" s="16"/>
    </row>
    <row r="914" spans="1:1" x14ac:dyDescent="0.25">
      <c r="A914" s="16"/>
    </row>
    <row r="915" spans="1:1" x14ac:dyDescent="0.25">
      <c r="A915" s="16"/>
    </row>
    <row r="916" spans="1:1" x14ac:dyDescent="0.25">
      <c r="A916" s="16"/>
    </row>
    <row r="917" spans="1:1" x14ac:dyDescent="0.25">
      <c r="A917" s="16"/>
    </row>
    <row r="918" spans="1:1" x14ac:dyDescent="0.25">
      <c r="A918" s="16"/>
    </row>
    <row r="919" spans="1:1" x14ac:dyDescent="0.25">
      <c r="A919" s="16"/>
    </row>
    <row r="920" spans="1:1" x14ac:dyDescent="0.25">
      <c r="A920" s="16"/>
    </row>
    <row r="921" spans="1:1" x14ac:dyDescent="0.25">
      <c r="A921" s="16"/>
    </row>
    <row r="922" spans="1:1" x14ac:dyDescent="0.25">
      <c r="A922" s="16"/>
    </row>
    <row r="923" spans="1:1" x14ac:dyDescent="0.25">
      <c r="A923" s="16"/>
    </row>
    <row r="924" spans="1:1" x14ac:dyDescent="0.25">
      <c r="A924" s="16"/>
    </row>
    <row r="925" spans="1:1" x14ac:dyDescent="0.25">
      <c r="A925" s="16"/>
    </row>
    <row r="926" spans="1:1" x14ac:dyDescent="0.25">
      <c r="A926" s="16"/>
    </row>
    <row r="927" spans="1:1" x14ac:dyDescent="0.25">
      <c r="A927" s="16"/>
    </row>
    <row r="928" spans="1:1" x14ac:dyDescent="0.25">
      <c r="A928" s="16"/>
    </row>
    <row r="929" spans="1:1" x14ac:dyDescent="0.25">
      <c r="A929" s="16"/>
    </row>
    <row r="930" spans="1:1" x14ac:dyDescent="0.25">
      <c r="A930" s="16"/>
    </row>
    <row r="931" spans="1:1" x14ac:dyDescent="0.25">
      <c r="A931" s="16"/>
    </row>
    <row r="932" spans="1:1" x14ac:dyDescent="0.25">
      <c r="A932" s="16"/>
    </row>
    <row r="933" spans="1:1" x14ac:dyDescent="0.25">
      <c r="A933" s="16"/>
    </row>
    <row r="934" spans="1:1" x14ac:dyDescent="0.25">
      <c r="A934" s="16"/>
    </row>
    <row r="935" spans="1:1" x14ac:dyDescent="0.25">
      <c r="A935" s="16"/>
    </row>
    <row r="936" spans="1:1" x14ac:dyDescent="0.25">
      <c r="A936" s="16"/>
    </row>
    <row r="937" spans="1:1" x14ac:dyDescent="0.25">
      <c r="A937" s="16"/>
    </row>
    <row r="938" spans="1:1" x14ac:dyDescent="0.25">
      <c r="A938" s="16"/>
    </row>
    <row r="939" spans="1:1" x14ac:dyDescent="0.25">
      <c r="A939" s="16"/>
    </row>
    <row r="940" spans="1:1" x14ac:dyDescent="0.25">
      <c r="A940" s="16"/>
    </row>
    <row r="941" spans="1:1" x14ac:dyDescent="0.25">
      <c r="A941" s="16"/>
    </row>
    <row r="942" spans="1:1" x14ac:dyDescent="0.25">
      <c r="A942" s="16"/>
    </row>
    <row r="943" spans="1:1" x14ac:dyDescent="0.25">
      <c r="A943" s="16"/>
    </row>
    <row r="944" spans="1:1" x14ac:dyDescent="0.25">
      <c r="A944" s="16"/>
    </row>
    <row r="945" spans="1:1" x14ac:dyDescent="0.25">
      <c r="A945" s="16"/>
    </row>
    <row r="946" spans="1:1" x14ac:dyDescent="0.25">
      <c r="A946" s="16"/>
    </row>
    <row r="947" spans="1:1" x14ac:dyDescent="0.25">
      <c r="A947" s="16"/>
    </row>
    <row r="948" spans="1:1" x14ac:dyDescent="0.25">
      <c r="A948" s="16"/>
    </row>
    <row r="949" spans="1:1" x14ac:dyDescent="0.25">
      <c r="A949" s="16"/>
    </row>
    <row r="950" spans="1:1" x14ac:dyDescent="0.25">
      <c r="A950" s="16"/>
    </row>
    <row r="951" spans="1:1" x14ac:dyDescent="0.25">
      <c r="A951" s="16"/>
    </row>
    <row r="952" spans="1:1" x14ac:dyDescent="0.25">
      <c r="A952" s="16"/>
    </row>
    <row r="953" spans="1:1" x14ac:dyDescent="0.25">
      <c r="A953" s="16"/>
    </row>
    <row r="954" spans="1:1" x14ac:dyDescent="0.25">
      <c r="A954" s="16"/>
    </row>
    <row r="955" spans="1:1" x14ac:dyDescent="0.25">
      <c r="A955" s="16"/>
    </row>
    <row r="956" spans="1:1" x14ac:dyDescent="0.25">
      <c r="A956" s="16"/>
    </row>
    <row r="957" spans="1:1" x14ac:dyDescent="0.25">
      <c r="A957" s="16"/>
    </row>
    <row r="958" spans="1:1" x14ac:dyDescent="0.25">
      <c r="A958" s="16"/>
    </row>
    <row r="959" spans="1:1" x14ac:dyDescent="0.25">
      <c r="A959" s="16"/>
    </row>
    <row r="960" spans="1:1" x14ac:dyDescent="0.25">
      <c r="A960" s="16"/>
    </row>
    <row r="961" spans="1:1" x14ac:dyDescent="0.25">
      <c r="A961" s="16"/>
    </row>
    <row r="962" spans="1:1" x14ac:dyDescent="0.25">
      <c r="A962" s="16"/>
    </row>
    <row r="963" spans="1:1" x14ac:dyDescent="0.25">
      <c r="A963" s="16"/>
    </row>
    <row r="964" spans="1:1" x14ac:dyDescent="0.25">
      <c r="A964" s="16"/>
    </row>
    <row r="965" spans="1:1" x14ac:dyDescent="0.25">
      <c r="A965" s="16"/>
    </row>
    <row r="966" spans="1:1" x14ac:dyDescent="0.25">
      <c r="A966" s="16"/>
    </row>
    <row r="967" spans="1:1" x14ac:dyDescent="0.25">
      <c r="A967" s="16"/>
    </row>
    <row r="968" spans="1:1" x14ac:dyDescent="0.25">
      <c r="A968" s="16"/>
    </row>
    <row r="969" spans="1:1" x14ac:dyDescent="0.25">
      <c r="A969" s="16"/>
    </row>
    <row r="970" spans="1:1" x14ac:dyDescent="0.25">
      <c r="A970" s="16"/>
    </row>
    <row r="971" spans="1:1" x14ac:dyDescent="0.25">
      <c r="A971" s="16"/>
    </row>
    <row r="972" spans="1:1" x14ac:dyDescent="0.25">
      <c r="A972" s="16"/>
    </row>
    <row r="973" spans="1:1" x14ac:dyDescent="0.25">
      <c r="A973" s="16"/>
    </row>
    <row r="974" spans="1:1" x14ac:dyDescent="0.25">
      <c r="A974" s="16"/>
    </row>
    <row r="975" spans="1:1" x14ac:dyDescent="0.25">
      <c r="A975" s="16"/>
    </row>
    <row r="976" spans="1:1" x14ac:dyDescent="0.25">
      <c r="A976" s="16"/>
    </row>
    <row r="977" spans="1:1" x14ac:dyDescent="0.25">
      <c r="A977" s="16"/>
    </row>
    <row r="978" spans="1:1" x14ac:dyDescent="0.25">
      <c r="A978" s="16"/>
    </row>
    <row r="979" spans="1:1" x14ac:dyDescent="0.25">
      <c r="A979" s="16"/>
    </row>
    <row r="980" spans="1:1" x14ac:dyDescent="0.25">
      <c r="A980" s="16"/>
    </row>
    <row r="981" spans="1:1" x14ac:dyDescent="0.25">
      <c r="A981" s="16"/>
    </row>
    <row r="982" spans="1:1" x14ac:dyDescent="0.25">
      <c r="A982" s="16"/>
    </row>
    <row r="983" spans="1:1" x14ac:dyDescent="0.25">
      <c r="A983" s="16"/>
    </row>
    <row r="984" spans="1:1" x14ac:dyDescent="0.25">
      <c r="A984" s="16"/>
    </row>
    <row r="985" spans="1:1" x14ac:dyDescent="0.25">
      <c r="A985" s="16"/>
    </row>
    <row r="986" spans="1:1" x14ac:dyDescent="0.25">
      <c r="A986" s="16"/>
    </row>
    <row r="987" spans="1:1" x14ac:dyDescent="0.25">
      <c r="A987" s="16"/>
    </row>
    <row r="988" spans="1:1" x14ac:dyDescent="0.25">
      <c r="A988" s="16"/>
    </row>
    <row r="989" spans="1:1" x14ac:dyDescent="0.25">
      <c r="A989" s="16"/>
    </row>
    <row r="990" spans="1:1" x14ac:dyDescent="0.25">
      <c r="A990" s="16"/>
    </row>
    <row r="991" spans="1:1" x14ac:dyDescent="0.25">
      <c r="A991" s="16"/>
    </row>
    <row r="992" spans="1:1" x14ac:dyDescent="0.25">
      <c r="A992" s="16"/>
    </row>
    <row r="993" spans="1:1" x14ac:dyDescent="0.25">
      <c r="A993" s="16"/>
    </row>
    <row r="994" spans="1:1" x14ac:dyDescent="0.25">
      <c r="A994" s="16"/>
    </row>
    <row r="995" spans="1:1" x14ac:dyDescent="0.25">
      <c r="A995" s="16"/>
    </row>
    <row r="996" spans="1:1" x14ac:dyDescent="0.25">
      <c r="A996" s="16"/>
    </row>
    <row r="997" spans="1:1" x14ac:dyDescent="0.25">
      <c r="A997" s="16"/>
    </row>
    <row r="998" spans="1:1" x14ac:dyDescent="0.25">
      <c r="A998" s="16"/>
    </row>
    <row r="999" spans="1:1" x14ac:dyDescent="0.25">
      <c r="A999" s="16"/>
    </row>
    <row r="1000" spans="1:1" x14ac:dyDescent="0.25">
      <c r="A1000" s="16"/>
    </row>
    <row r="1001" spans="1:1" x14ac:dyDescent="0.25">
      <c r="A1001" s="16"/>
    </row>
    <row r="1002" spans="1:1" x14ac:dyDescent="0.25">
      <c r="A1002" s="16"/>
    </row>
    <row r="1003" spans="1:1" x14ac:dyDescent="0.25">
      <c r="A1003" s="16"/>
    </row>
    <row r="1004" spans="1:1" x14ac:dyDescent="0.25">
      <c r="A1004" s="16"/>
    </row>
    <row r="1005" spans="1:1" x14ac:dyDescent="0.25">
      <c r="A1005" s="16"/>
    </row>
    <row r="1006" spans="1:1" x14ac:dyDescent="0.25">
      <c r="A1006" s="16"/>
    </row>
    <row r="1007" spans="1:1" x14ac:dyDescent="0.25">
      <c r="A1007" s="16"/>
    </row>
    <row r="1008" spans="1:1" x14ac:dyDescent="0.25">
      <c r="A1008" s="16"/>
    </row>
    <row r="1009" spans="1:1" x14ac:dyDescent="0.25">
      <c r="A1009" s="16"/>
    </row>
    <row r="1010" spans="1:1" x14ac:dyDescent="0.25">
      <c r="A1010" s="16"/>
    </row>
    <row r="1011" spans="1:1" x14ac:dyDescent="0.25">
      <c r="A1011" s="16"/>
    </row>
    <row r="1012" spans="1:1" x14ac:dyDescent="0.25">
      <c r="A1012" s="16"/>
    </row>
    <row r="1013" spans="1:1" x14ac:dyDescent="0.25">
      <c r="A1013" s="16"/>
    </row>
    <row r="1014" spans="1:1" x14ac:dyDescent="0.25">
      <c r="A1014" s="16"/>
    </row>
    <row r="1015" spans="1:1" x14ac:dyDescent="0.25">
      <c r="A1015" s="16"/>
    </row>
    <row r="1016" spans="1:1" x14ac:dyDescent="0.25">
      <c r="A1016" s="16"/>
    </row>
    <row r="1017" spans="1:1" x14ac:dyDescent="0.25">
      <c r="A1017" s="16"/>
    </row>
    <row r="1018" spans="1:1" x14ac:dyDescent="0.25">
      <c r="A1018" s="16"/>
    </row>
    <row r="1019" spans="1:1" x14ac:dyDescent="0.25">
      <c r="A1019" s="16"/>
    </row>
    <row r="1020" spans="1:1" x14ac:dyDescent="0.25">
      <c r="A1020" s="16"/>
    </row>
    <row r="1021" spans="1:1" x14ac:dyDescent="0.25">
      <c r="A1021" s="16"/>
    </row>
    <row r="1022" spans="1:1" x14ac:dyDescent="0.25">
      <c r="A1022" s="16"/>
    </row>
    <row r="1023" spans="1:1" x14ac:dyDescent="0.25">
      <c r="A1023" s="16"/>
    </row>
    <row r="1024" spans="1:1" x14ac:dyDescent="0.25">
      <c r="A1024" s="16"/>
    </row>
    <row r="1025" spans="1:1" x14ac:dyDescent="0.25">
      <c r="A1025" s="16"/>
    </row>
    <row r="1026" spans="1:1" x14ac:dyDescent="0.25">
      <c r="A1026" s="16"/>
    </row>
    <row r="1027" spans="1:1" x14ac:dyDescent="0.25">
      <c r="A1027" s="16"/>
    </row>
    <row r="1028" spans="1:1" x14ac:dyDescent="0.25">
      <c r="A1028" s="16"/>
    </row>
    <row r="1029" spans="1:1" x14ac:dyDescent="0.25">
      <c r="A1029" s="16"/>
    </row>
    <row r="1030" spans="1:1" x14ac:dyDescent="0.25">
      <c r="A1030" s="16"/>
    </row>
    <row r="1031" spans="1:1" x14ac:dyDescent="0.25">
      <c r="A1031" s="16"/>
    </row>
    <row r="1032" spans="1:1" x14ac:dyDescent="0.25">
      <c r="A1032" s="16"/>
    </row>
    <row r="1033" spans="1:1" x14ac:dyDescent="0.25">
      <c r="A1033" s="16"/>
    </row>
    <row r="1034" spans="1:1" x14ac:dyDescent="0.25">
      <c r="A1034" s="16"/>
    </row>
    <row r="1035" spans="1:1" x14ac:dyDescent="0.25">
      <c r="A1035" s="16"/>
    </row>
    <row r="1036" spans="1:1" x14ac:dyDescent="0.25">
      <c r="A1036" s="16"/>
    </row>
    <row r="1037" spans="1:1" x14ac:dyDescent="0.25">
      <c r="A1037" s="16"/>
    </row>
    <row r="1038" spans="1:1" x14ac:dyDescent="0.25">
      <c r="A1038" s="16"/>
    </row>
    <row r="1039" spans="1:1" x14ac:dyDescent="0.25">
      <c r="A1039" s="16"/>
    </row>
    <row r="1040" spans="1:1" x14ac:dyDescent="0.25">
      <c r="A1040" s="16"/>
    </row>
    <row r="1041" spans="1:1" x14ac:dyDescent="0.25">
      <c r="A1041" s="16"/>
    </row>
    <row r="1042" spans="1:1" x14ac:dyDescent="0.25">
      <c r="A1042" s="16"/>
    </row>
    <row r="1043" spans="1:1" x14ac:dyDescent="0.25">
      <c r="A1043" s="16"/>
    </row>
    <row r="1044" spans="1:1" x14ac:dyDescent="0.25">
      <c r="A1044" s="16"/>
    </row>
    <row r="1045" spans="1:1" x14ac:dyDescent="0.25">
      <c r="A1045" s="16"/>
    </row>
    <row r="1046" spans="1:1" x14ac:dyDescent="0.25">
      <c r="A1046" s="16"/>
    </row>
    <row r="1047" spans="1:1" x14ac:dyDescent="0.25">
      <c r="A1047" s="16"/>
    </row>
    <row r="1048" spans="1:1" x14ac:dyDescent="0.25">
      <c r="A1048" s="16"/>
    </row>
    <row r="1049" spans="1:1" x14ac:dyDescent="0.25">
      <c r="A1049" s="16"/>
    </row>
    <row r="1050" spans="1:1" x14ac:dyDescent="0.25">
      <c r="A1050" s="16"/>
    </row>
    <row r="1051" spans="1:1" x14ac:dyDescent="0.25">
      <c r="A1051" s="16"/>
    </row>
    <row r="1052" spans="1:1" x14ac:dyDescent="0.25">
      <c r="A1052" s="16"/>
    </row>
    <row r="1053" spans="1:1" x14ac:dyDescent="0.25">
      <c r="A1053" s="16"/>
    </row>
    <row r="1054" spans="1:1" x14ac:dyDescent="0.25">
      <c r="A1054" s="16"/>
    </row>
    <row r="1055" spans="1:1" x14ac:dyDescent="0.25">
      <c r="A1055" s="16"/>
    </row>
    <row r="1056" spans="1:1" x14ac:dyDescent="0.25">
      <c r="A1056" s="16"/>
    </row>
    <row r="1057" spans="1:1" x14ac:dyDescent="0.25">
      <c r="A1057" s="16"/>
    </row>
    <row r="1058" spans="1:1" x14ac:dyDescent="0.25">
      <c r="A1058" s="16"/>
    </row>
    <row r="1059" spans="1:1" x14ac:dyDescent="0.25">
      <c r="A1059" s="16"/>
    </row>
    <row r="1060" spans="1:1" x14ac:dyDescent="0.25">
      <c r="A1060" s="16"/>
    </row>
    <row r="1061" spans="1:1" x14ac:dyDescent="0.25">
      <c r="A1061" s="16"/>
    </row>
    <row r="1062" spans="1:1" x14ac:dyDescent="0.25">
      <c r="A1062" s="16"/>
    </row>
    <row r="1063" spans="1:1" x14ac:dyDescent="0.25">
      <c r="A1063" s="16"/>
    </row>
    <row r="1064" spans="1:1" x14ac:dyDescent="0.25">
      <c r="A1064" s="16"/>
    </row>
    <row r="1065" spans="1:1" x14ac:dyDescent="0.25">
      <c r="A1065" s="16"/>
    </row>
    <row r="1066" spans="1:1" x14ac:dyDescent="0.25">
      <c r="A1066" s="16"/>
    </row>
    <row r="1067" spans="1:1" x14ac:dyDescent="0.25">
      <c r="A1067" s="16"/>
    </row>
    <row r="1068" spans="1:1" x14ac:dyDescent="0.25">
      <c r="A1068" s="16"/>
    </row>
    <row r="1069" spans="1:1" x14ac:dyDescent="0.25">
      <c r="A1069" s="16"/>
    </row>
    <row r="1070" spans="1:1" x14ac:dyDescent="0.25">
      <c r="A1070" s="16"/>
    </row>
    <row r="1071" spans="1:1" x14ac:dyDescent="0.25">
      <c r="A1071" s="16"/>
    </row>
    <row r="1072" spans="1:1" x14ac:dyDescent="0.25">
      <c r="A1072" s="16"/>
    </row>
    <row r="1073" spans="1:1" x14ac:dyDescent="0.25">
      <c r="A1073" s="16"/>
    </row>
    <row r="1074" spans="1:1" x14ac:dyDescent="0.25">
      <c r="A1074" s="16"/>
    </row>
    <row r="1075" spans="1:1" x14ac:dyDescent="0.25">
      <c r="A1075" s="16"/>
    </row>
    <row r="1076" spans="1:1" x14ac:dyDescent="0.25">
      <c r="A1076" s="16"/>
    </row>
    <row r="1077" spans="1:1" x14ac:dyDescent="0.25">
      <c r="A1077" s="16"/>
    </row>
    <row r="1078" spans="1:1" x14ac:dyDescent="0.25">
      <c r="A1078" s="16"/>
    </row>
    <row r="1079" spans="1:1" x14ac:dyDescent="0.25">
      <c r="A1079" s="16"/>
    </row>
    <row r="1080" spans="1:1" x14ac:dyDescent="0.25">
      <c r="A1080" s="16"/>
    </row>
    <row r="1081" spans="1:1" x14ac:dyDescent="0.25">
      <c r="A1081" s="16"/>
    </row>
    <row r="1082" spans="1:1" x14ac:dyDescent="0.25">
      <c r="A1082" s="16"/>
    </row>
    <row r="1083" spans="1:1" x14ac:dyDescent="0.25">
      <c r="A1083" s="16"/>
    </row>
    <row r="1084" spans="1:1" x14ac:dyDescent="0.25">
      <c r="A1084" s="16"/>
    </row>
    <row r="1085" spans="1:1" x14ac:dyDescent="0.25">
      <c r="A1085" s="16"/>
    </row>
    <row r="1086" spans="1:1" x14ac:dyDescent="0.25">
      <c r="A1086" s="16"/>
    </row>
    <row r="1087" spans="1:1" x14ac:dyDescent="0.25">
      <c r="A1087" s="16"/>
    </row>
    <row r="1088" spans="1:1" x14ac:dyDescent="0.25">
      <c r="A1088" s="16"/>
    </row>
    <row r="1089" spans="1:1" x14ac:dyDescent="0.25">
      <c r="A1089" s="16"/>
    </row>
    <row r="1090" spans="1:1" x14ac:dyDescent="0.25">
      <c r="A1090" s="16"/>
    </row>
    <row r="1091" spans="1:1" x14ac:dyDescent="0.25">
      <c r="A1091" s="16"/>
    </row>
    <row r="1092" spans="1:1" x14ac:dyDescent="0.25">
      <c r="A1092" s="16"/>
    </row>
    <row r="1093" spans="1:1" x14ac:dyDescent="0.25">
      <c r="A1093" s="16"/>
    </row>
    <row r="1094" spans="1:1" x14ac:dyDescent="0.25">
      <c r="A1094" s="16"/>
    </row>
    <row r="1095" spans="1:1" x14ac:dyDescent="0.25">
      <c r="A1095" s="16"/>
    </row>
    <row r="1096" spans="1:1" x14ac:dyDescent="0.25">
      <c r="A1096" s="16"/>
    </row>
    <row r="1097" spans="1:1" x14ac:dyDescent="0.25">
      <c r="A1097" s="16"/>
    </row>
    <row r="1098" spans="1:1" x14ac:dyDescent="0.25">
      <c r="A1098" s="16"/>
    </row>
    <row r="1099" spans="1:1" x14ac:dyDescent="0.25">
      <c r="A1099" s="16"/>
    </row>
    <row r="1100" spans="1:1" x14ac:dyDescent="0.25">
      <c r="A1100" s="16"/>
    </row>
    <row r="1101" spans="1:1" x14ac:dyDescent="0.25">
      <c r="A1101" s="16"/>
    </row>
    <row r="1102" spans="1:1" x14ac:dyDescent="0.25">
      <c r="A1102" s="16"/>
    </row>
    <row r="1103" spans="1:1" x14ac:dyDescent="0.25">
      <c r="A1103" s="16"/>
    </row>
    <row r="1104" spans="1:1" x14ac:dyDescent="0.25">
      <c r="A1104" s="16"/>
    </row>
    <row r="1105" spans="1:1" x14ac:dyDescent="0.25">
      <c r="A1105" s="16"/>
    </row>
    <row r="1106" spans="1:1" x14ac:dyDescent="0.25">
      <c r="A1106" s="16"/>
    </row>
    <row r="1107" spans="1:1" x14ac:dyDescent="0.25">
      <c r="A1107" s="16"/>
    </row>
    <row r="1108" spans="1:1" x14ac:dyDescent="0.25">
      <c r="A1108" s="16"/>
    </row>
    <row r="1109" spans="1:1" x14ac:dyDescent="0.25">
      <c r="A1109" s="16"/>
    </row>
    <row r="1110" spans="1:1" x14ac:dyDescent="0.25">
      <c r="A1110" s="16"/>
    </row>
    <row r="1111" spans="1:1" x14ac:dyDescent="0.25">
      <c r="A1111" s="16"/>
    </row>
    <row r="1112" spans="1:1" x14ac:dyDescent="0.25">
      <c r="A1112" s="16"/>
    </row>
    <row r="1113" spans="1:1" x14ac:dyDescent="0.25">
      <c r="A1113" s="16"/>
    </row>
    <row r="1114" spans="1:1" x14ac:dyDescent="0.25">
      <c r="A1114" s="16"/>
    </row>
    <row r="1115" spans="1:1" x14ac:dyDescent="0.25">
      <c r="A1115" s="16"/>
    </row>
    <row r="1116" spans="1:1" x14ac:dyDescent="0.25">
      <c r="A1116" s="16"/>
    </row>
    <row r="1117" spans="1:1" x14ac:dyDescent="0.25">
      <c r="A1117" s="16"/>
    </row>
    <row r="1118" spans="1:1" x14ac:dyDescent="0.25">
      <c r="A1118" s="16"/>
    </row>
    <row r="1119" spans="1:1" x14ac:dyDescent="0.25">
      <c r="A1119" s="16"/>
    </row>
    <row r="1120" spans="1:1" x14ac:dyDescent="0.25">
      <c r="A1120" s="16"/>
    </row>
    <row r="1121" spans="1:1" x14ac:dyDescent="0.25">
      <c r="A1121" s="16"/>
    </row>
    <row r="1122" spans="1:1" x14ac:dyDescent="0.25">
      <c r="A1122" s="16"/>
    </row>
    <row r="1123" spans="1:1" x14ac:dyDescent="0.25">
      <c r="A1123" s="16"/>
    </row>
    <row r="1124" spans="1:1" x14ac:dyDescent="0.25">
      <c r="A1124" s="16"/>
    </row>
    <row r="1125" spans="1:1" x14ac:dyDescent="0.25">
      <c r="A1125" s="16"/>
    </row>
    <row r="1126" spans="1:1" x14ac:dyDescent="0.25">
      <c r="A1126" s="16"/>
    </row>
    <row r="1127" spans="1:1" x14ac:dyDescent="0.25">
      <c r="A1127" s="16"/>
    </row>
    <row r="1128" spans="1:1" x14ac:dyDescent="0.25">
      <c r="A1128" s="16"/>
    </row>
    <row r="1129" spans="1:1" x14ac:dyDescent="0.25">
      <c r="A1129" s="16"/>
    </row>
    <row r="1130" spans="1:1" x14ac:dyDescent="0.25">
      <c r="A1130" s="16"/>
    </row>
    <row r="1131" spans="1:1" x14ac:dyDescent="0.25">
      <c r="A1131" s="16"/>
    </row>
    <row r="1132" spans="1:1" x14ac:dyDescent="0.25">
      <c r="A1132" s="16"/>
    </row>
    <row r="1133" spans="1:1" x14ac:dyDescent="0.25">
      <c r="A1133" s="16"/>
    </row>
    <row r="1134" spans="1:1" x14ac:dyDescent="0.25">
      <c r="A1134" s="16"/>
    </row>
    <row r="1135" spans="1:1" x14ac:dyDescent="0.25">
      <c r="A1135" s="16"/>
    </row>
    <row r="1136" spans="1:1" x14ac:dyDescent="0.25">
      <c r="A1136" s="16"/>
    </row>
    <row r="1137" spans="1:1" x14ac:dyDescent="0.25">
      <c r="A1137" s="16"/>
    </row>
    <row r="1138" spans="1:1" x14ac:dyDescent="0.25">
      <c r="A1138" s="16"/>
    </row>
    <row r="1139" spans="1:1" x14ac:dyDescent="0.25">
      <c r="A1139" s="16"/>
    </row>
    <row r="1140" spans="1:1" x14ac:dyDescent="0.25">
      <c r="A1140" s="16"/>
    </row>
    <row r="1141" spans="1:1" x14ac:dyDescent="0.25">
      <c r="A1141" s="16"/>
    </row>
    <row r="1142" spans="1:1" x14ac:dyDescent="0.25">
      <c r="A1142" s="16"/>
    </row>
    <row r="1143" spans="1:1" x14ac:dyDescent="0.25">
      <c r="A1143" s="16"/>
    </row>
    <row r="1144" spans="1:1" x14ac:dyDescent="0.25">
      <c r="A1144" s="16"/>
    </row>
    <row r="1145" spans="1:1" x14ac:dyDescent="0.25">
      <c r="A1145" s="16"/>
    </row>
    <row r="1146" spans="1:1" x14ac:dyDescent="0.25">
      <c r="A1146" s="16"/>
    </row>
    <row r="1147" spans="1:1" x14ac:dyDescent="0.25">
      <c r="A1147" s="16"/>
    </row>
    <row r="1148" spans="1:1" x14ac:dyDescent="0.25">
      <c r="A1148" s="16"/>
    </row>
    <row r="1149" spans="1:1" x14ac:dyDescent="0.25">
      <c r="A1149" s="16"/>
    </row>
    <row r="1150" spans="1:1" x14ac:dyDescent="0.25">
      <c r="A1150" s="16"/>
    </row>
    <row r="1151" spans="1:1" x14ac:dyDescent="0.25">
      <c r="A1151" s="16"/>
    </row>
    <row r="1152" spans="1:1" x14ac:dyDescent="0.25">
      <c r="A1152" s="16"/>
    </row>
    <row r="1153" spans="1:1" x14ac:dyDescent="0.25">
      <c r="A1153" s="16"/>
    </row>
    <row r="1154" spans="1:1" x14ac:dyDescent="0.25">
      <c r="A1154" s="16"/>
    </row>
    <row r="1155" spans="1:1" x14ac:dyDescent="0.25">
      <c r="A1155" s="16"/>
    </row>
    <row r="1156" spans="1:1" x14ac:dyDescent="0.25">
      <c r="A1156" s="16"/>
    </row>
    <row r="1157" spans="1:1" x14ac:dyDescent="0.25">
      <c r="A1157" s="16"/>
    </row>
    <row r="1158" spans="1:1" x14ac:dyDescent="0.25">
      <c r="A1158" s="16"/>
    </row>
    <row r="1159" spans="1:1" x14ac:dyDescent="0.25">
      <c r="A1159" s="16"/>
    </row>
    <row r="1160" spans="1:1" x14ac:dyDescent="0.25">
      <c r="A1160" s="16"/>
    </row>
    <row r="1161" spans="1:1" x14ac:dyDescent="0.25">
      <c r="A1161" s="16"/>
    </row>
    <row r="1162" spans="1:1" x14ac:dyDescent="0.25">
      <c r="A1162" s="16"/>
    </row>
    <row r="1163" spans="1:1" x14ac:dyDescent="0.25">
      <c r="A1163" s="16"/>
    </row>
    <row r="1164" spans="1:1" x14ac:dyDescent="0.25">
      <c r="A1164" s="16"/>
    </row>
    <row r="1165" spans="1:1" x14ac:dyDescent="0.25">
      <c r="A1165" s="16"/>
    </row>
    <row r="1166" spans="1:1" x14ac:dyDescent="0.25">
      <c r="A1166" s="16"/>
    </row>
    <row r="1167" spans="1:1" x14ac:dyDescent="0.25">
      <c r="A1167" s="16"/>
    </row>
    <row r="1168" spans="1:1" x14ac:dyDescent="0.25">
      <c r="A1168" s="16"/>
    </row>
    <row r="1169" spans="1:1" x14ac:dyDescent="0.25">
      <c r="A1169" s="16"/>
    </row>
    <row r="1170" spans="1:1" x14ac:dyDescent="0.25">
      <c r="A1170" s="16"/>
    </row>
    <row r="1171" spans="1:1" x14ac:dyDescent="0.25">
      <c r="A1171" s="16"/>
    </row>
    <row r="1172" spans="1:1" x14ac:dyDescent="0.25">
      <c r="A1172" s="16"/>
    </row>
    <row r="1173" spans="1:1" x14ac:dyDescent="0.25">
      <c r="A1173" s="16"/>
    </row>
    <row r="1174" spans="1:1" x14ac:dyDescent="0.25">
      <c r="A1174" s="16"/>
    </row>
    <row r="1175" spans="1:1" x14ac:dyDescent="0.25">
      <c r="A1175" s="16"/>
    </row>
    <row r="1176" spans="1:1" x14ac:dyDescent="0.25">
      <c r="A1176" s="16"/>
    </row>
    <row r="1177" spans="1:1" x14ac:dyDescent="0.25">
      <c r="A1177" s="16"/>
    </row>
    <row r="1178" spans="1:1" x14ac:dyDescent="0.25">
      <c r="A1178" s="16"/>
    </row>
    <row r="1179" spans="1:1" x14ac:dyDescent="0.25">
      <c r="A1179" s="16"/>
    </row>
    <row r="1180" spans="1:1" x14ac:dyDescent="0.25">
      <c r="A1180" s="16"/>
    </row>
    <row r="1181" spans="1:1" x14ac:dyDescent="0.25">
      <c r="A1181" s="16"/>
    </row>
    <row r="1182" spans="1:1" x14ac:dyDescent="0.25">
      <c r="A1182" s="16"/>
    </row>
    <row r="1183" spans="1:1" x14ac:dyDescent="0.25">
      <c r="A1183" s="16"/>
    </row>
    <row r="1184" spans="1:1" x14ac:dyDescent="0.25">
      <c r="A1184" s="16"/>
    </row>
    <row r="1185" spans="1:1" x14ac:dyDescent="0.25">
      <c r="A1185" s="16"/>
    </row>
    <row r="1186" spans="1:1" x14ac:dyDescent="0.25">
      <c r="A1186" s="16"/>
    </row>
    <row r="1187" spans="1:1" x14ac:dyDescent="0.25">
      <c r="A1187" s="16"/>
    </row>
    <row r="1188" spans="1:1" x14ac:dyDescent="0.25">
      <c r="A1188" s="16"/>
    </row>
    <row r="1189" spans="1:1" x14ac:dyDescent="0.25">
      <c r="A1189" s="16"/>
    </row>
    <row r="1190" spans="1:1" x14ac:dyDescent="0.25">
      <c r="A1190" s="16"/>
    </row>
    <row r="1191" spans="1:1" x14ac:dyDescent="0.25">
      <c r="A1191" s="16"/>
    </row>
    <row r="1192" spans="1:1" x14ac:dyDescent="0.25">
      <c r="A1192" s="16"/>
    </row>
    <row r="1193" spans="1:1" x14ac:dyDescent="0.25">
      <c r="A1193" s="16"/>
    </row>
    <row r="1194" spans="1:1" x14ac:dyDescent="0.25">
      <c r="A1194" s="16"/>
    </row>
    <row r="1195" spans="1:1" x14ac:dyDescent="0.25">
      <c r="A1195" s="16"/>
    </row>
    <row r="1196" spans="1:1" x14ac:dyDescent="0.25">
      <c r="A1196" s="16"/>
    </row>
    <row r="1197" spans="1:1" x14ac:dyDescent="0.25">
      <c r="A1197" s="16"/>
    </row>
    <row r="1198" spans="1:1" x14ac:dyDescent="0.25">
      <c r="A1198" s="16"/>
    </row>
    <row r="1199" spans="1:1" x14ac:dyDescent="0.25">
      <c r="A1199" s="16"/>
    </row>
    <row r="1200" spans="1:1" x14ac:dyDescent="0.25">
      <c r="A1200" s="16"/>
    </row>
    <row r="1201" spans="1:1" x14ac:dyDescent="0.25">
      <c r="A1201" s="16"/>
    </row>
    <row r="1202" spans="1:1" x14ac:dyDescent="0.25">
      <c r="A1202" s="16"/>
    </row>
    <row r="1203" spans="1:1" x14ac:dyDescent="0.25">
      <c r="A1203" s="16"/>
    </row>
    <row r="1204" spans="1:1" x14ac:dyDescent="0.25">
      <c r="A1204" s="16"/>
    </row>
    <row r="1205" spans="1:1" x14ac:dyDescent="0.25">
      <c r="A1205" s="16"/>
    </row>
    <row r="1206" spans="1:1" x14ac:dyDescent="0.25">
      <c r="A1206" s="16"/>
    </row>
    <row r="1207" spans="1:1" x14ac:dyDescent="0.25">
      <c r="A1207" s="16"/>
    </row>
    <row r="1208" spans="1:1" x14ac:dyDescent="0.25">
      <c r="A1208" s="16"/>
    </row>
    <row r="1209" spans="1:1" x14ac:dyDescent="0.25">
      <c r="A1209" s="16"/>
    </row>
    <row r="1210" spans="1:1" x14ac:dyDescent="0.25">
      <c r="A1210" s="16"/>
    </row>
    <row r="1211" spans="1:1" x14ac:dyDescent="0.25">
      <c r="A1211" s="16"/>
    </row>
    <row r="1212" spans="1:1" x14ac:dyDescent="0.25">
      <c r="A1212" s="16"/>
    </row>
    <row r="1213" spans="1:1" x14ac:dyDescent="0.25">
      <c r="A1213" s="16"/>
    </row>
    <row r="1214" spans="1:1" x14ac:dyDescent="0.25">
      <c r="A1214" s="16"/>
    </row>
    <row r="1215" spans="1:1" x14ac:dyDescent="0.25">
      <c r="A1215" s="16"/>
    </row>
    <row r="1216" spans="1:1" x14ac:dyDescent="0.25">
      <c r="A1216" s="16"/>
    </row>
    <row r="1217" spans="1:1" x14ac:dyDescent="0.25">
      <c r="A1217" s="16"/>
    </row>
    <row r="1218" spans="1:1" x14ac:dyDescent="0.25">
      <c r="A1218" s="16"/>
    </row>
    <row r="1219" spans="1:1" x14ac:dyDescent="0.25">
      <c r="A1219" s="16"/>
    </row>
    <row r="1220" spans="1:1" x14ac:dyDescent="0.25">
      <c r="A1220" s="16"/>
    </row>
    <row r="1221" spans="1:1" x14ac:dyDescent="0.25">
      <c r="A1221" s="16"/>
    </row>
    <row r="1222" spans="1:1" x14ac:dyDescent="0.25">
      <c r="A1222" s="16"/>
    </row>
    <row r="1223" spans="1:1" x14ac:dyDescent="0.25">
      <c r="A1223" s="16"/>
    </row>
    <row r="1224" spans="1:1" x14ac:dyDescent="0.25">
      <c r="A1224" s="16"/>
    </row>
    <row r="1225" spans="1:1" x14ac:dyDescent="0.25">
      <c r="A1225" s="16"/>
    </row>
    <row r="1226" spans="1:1" x14ac:dyDescent="0.25">
      <c r="A1226" s="16"/>
    </row>
    <row r="1227" spans="1:1" x14ac:dyDescent="0.25">
      <c r="A1227" s="16"/>
    </row>
    <row r="1228" spans="1:1" x14ac:dyDescent="0.25">
      <c r="A1228" s="16"/>
    </row>
    <row r="1229" spans="1:1" x14ac:dyDescent="0.25">
      <c r="A1229" s="16"/>
    </row>
    <row r="1230" spans="1:1" x14ac:dyDescent="0.25">
      <c r="A1230" s="16"/>
    </row>
    <row r="1231" spans="1:1" x14ac:dyDescent="0.25">
      <c r="A1231" s="16"/>
    </row>
    <row r="1232" spans="1:1" x14ac:dyDescent="0.25">
      <c r="A1232" s="16"/>
    </row>
    <row r="1233" spans="1:1" x14ac:dyDescent="0.25">
      <c r="A1233" s="16"/>
    </row>
    <row r="1234" spans="1:1" x14ac:dyDescent="0.25">
      <c r="A1234" s="16"/>
    </row>
    <row r="1235" spans="1:1" x14ac:dyDescent="0.25">
      <c r="A1235" s="16"/>
    </row>
    <row r="1236" spans="1:1" x14ac:dyDescent="0.25">
      <c r="A1236" s="16"/>
    </row>
    <row r="1237" spans="1:1" x14ac:dyDescent="0.25">
      <c r="A1237" s="16"/>
    </row>
    <row r="1238" spans="1:1" x14ac:dyDescent="0.25">
      <c r="A1238" s="16"/>
    </row>
    <row r="1239" spans="1:1" x14ac:dyDescent="0.25">
      <c r="A1239" s="16"/>
    </row>
    <row r="1240" spans="1:1" x14ac:dyDescent="0.25">
      <c r="A1240" s="16"/>
    </row>
    <row r="1241" spans="1:1" x14ac:dyDescent="0.25">
      <c r="A1241" s="16"/>
    </row>
    <row r="1242" spans="1:1" x14ac:dyDescent="0.25">
      <c r="A1242" s="16"/>
    </row>
    <row r="1243" spans="1:1" x14ac:dyDescent="0.25">
      <c r="A1243" s="16"/>
    </row>
    <row r="1244" spans="1:1" x14ac:dyDescent="0.25">
      <c r="A1244" s="16"/>
    </row>
    <row r="1245" spans="1:1" x14ac:dyDescent="0.25">
      <c r="A1245" s="16"/>
    </row>
    <row r="1246" spans="1:1" x14ac:dyDescent="0.25">
      <c r="A1246" s="16"/>
    </row>
    <row r="1247" spans="1:1" x14ac:dyDescent="0.25">
      <c r="A1247" s="16"/>
    </row>
    <row r="1248" spans="1:1" x14ac:dyDescent="0.25">
      <c r="A1248" s="16"/>
    </row>
    <row r="1249" spans="1:1" x14ac:dyDescent="0.25">
      <c r="A1249" s="16"/>
    </row>
    <row r="1250" spans="1:1" x14ac:dyDescent="0.25">
      <c r="A1250" s="16"/>
    </row>
    <row r="1251" spans="1:1" x14ac:dyDescent="0.25">
      <c r="A1251" s="16"/>
    </row>
    <row r="1252" spans="1:1" x14ac:dyDescent="0.25">
      <c r="A1252" s="16"/>
    </row>
    <row r="1253" spans="1:1" x14ac:dyDescent="0.25">
      <c r="A1253" s="16"/>
    </row>
    <row r="1254" spans="1:1" x14ac:dyDescent="0.25">
      <c r="A1254" s="16"/>
    </row>
    <row r="1255" spans="1:1" x14ac:dyDescent="0.25">
      <c r="A1255" s="16"/>
    </row>
    <row r="1256" spans="1:1" x14ac:dyDescent="0.25">
      <c r="A1256" s="16"/>
    </row>
    <row r="1257" spans="1:1" x14ac:dyDescent="0.25">
      <c r="A1257" s="16"/>
    </row>
    <row r="1258" spans="1:1" x14ac:dyDescent="0.25">
      <c r="A1258" s="16"/>
    </row>
    <row r="1259" spans="1:1" x14ac:dyDescent="0.25">
      <c r="A1259" s="16"/>
    </row>
    <row r="1260" spans="1:1" x14ac:dyDescent="0.25">
      <c r="A1260" s="16"/>
    </row>
    <row r="1261" spans="1:1" x14ac:dyDescent="0.25">
      <c r="A1261" s="16"/>
    </row>
    <row r="1262" spans="1:1" x14ac:dyDescent="0.25">
      <c r="A1262" s="16"/>
    </row>
    <row r="1263" spans="1:1" x14ac:dyDescent="0.25">
      <c r="A1263" s="16"/>
    </row>
    <row r="1264" spans="1:1" x14ac:dyDescent="0.25">
      <c r="A1264" s="16"/>
    </row>
    <row r="1265" spans="1:1" x14ac:dyDescent="0.25">
      <c r="A1265" s="16"/>
    </row>
    <row r="1266" spans="1:1" x14ac:dyDescent="0.25">
      <c r="A1266" s="16"/>
    </row>
    <row r="1267" spans="1:1" x14ac:dyDescent="0.25">
      <c r="A1267" s="16"/>
    </row>
    <row r="1268" spans="1:1" x14ac:dyDescent="0.25">
      <c r="A1268" s="16"/>
    </row>
    <row r="1269" spans="1:1" x14ac:dyDescent="0.25">
      <c r="A1269" s="16"/>
    </row>
    <row r="1270" spans="1:1" x14ac:dyDescent="0.25">
      <c r="A1270" s="16"/>
    </row>
    <row r="1271" spans="1:1" x14ac:dyDescent="0.25">
      <c r="A1271" s="16"/>
    </row>
    <row r="1272" spans="1:1" x14ac:dyDescent="0.25">
      <c r="A1272" s="16"/>
    </row>
    <row r="1273" spans="1:1" x14ac:dyDescent="0.25">
      <c r="A1273" s="16"/>
    </row>
    <row r="1274" spans="1:1" x14ac:dyDescent="0.25">
      <c r="A1274" s="16"/>
    </row>
    <row r="1275" spans="1:1" x14ac:dyDescent="0.25">
      <c r="A1275" s="16"/>
    </row>
    <row r="1276" spans="1:1" x14ac:dyDescent="0.25">
      <c r="A1276" s="16"/>
    </row>
    <row r="1277" spans="1:1" x14ac:dyDescent="0.25">
      <c r="A1277" s="16"/>
    </row>
    <row r="1278" spans="1:1" x14ac:dyDescent="0.25">
      <c r="A1278" s="16"/>
    </row>
    <row r="1279" spans="1:1" x14ac:dyDescent="0.25">
      <c r="A1279" s="16"/>
    </row>
    <row r="1280" spans="1:1" x14ac:dyDescent="0.25">
      <c r="A1280" s="16"/>
    </row>
    <row r="1281" spans="1:1" x14ac:dyDescent="0.25">
      <c r="A1281" s="16"/>
    </row>
    <row r="1282" spans="1:1" x14ac:dyDescent="0.25">
      <c r="A1282" s="16"/>
    </row>
    <row r="1283" spans="1:1" x14ac:dyDescent="0.25">
      <c r="A1283" s="16"/>
    </row>
    <row r="1284" spans="1:1" x14ac:dyDescent="0.25">
      <c r="A1284" s="16"/>
    </row>
    <row r="1285" spans="1:1" x14ac:dyDescent="0.25">
      <c r="A1285" s="16"/>
    </row>
    <row r="1286" spans="1:1" x14ac:dyDescent="0.25">
      <c r="A1286" s="16"/>
    </row>
    <row r="1287" spans="1:1" x14ac:dyDescent="0.25">
      <c r="A1287" s="16"/>
    </row>
    <row r="1288" spans="1:1" x14ac:dyDescent="0.25">
      <c r="A1288" s="16"/>
    </row>
    <row r="1289" spans="1:1" x14ac:dyDescent="0.25">
      <c r="A1289" s="16"/>
    </row>
    <row r="1290" spans="1:1" x14ac:dyDescent="0.25">
      <c r="A1290" s="16"/>
    </row>
    <row r="1291" spans="1:1" x14ac:dyDescent="0.25">
      <c r="A1291" s="16"/>
    </row>
    <row r="1292" spans="1:1" x14ac:dyDescent="0.25">
      <c r="A1292" s="16"/>
    </row>
    <row r="1293" spans="1:1" x14ac:dyDescent="0.25">
      <c r="A1293" s="16"/>
    </row>
    <row r="1294" spans="1:1" x14ac:dyDescent="0.25">
      <c r="A1294" s="16"/>
    </row>
    <row r="1295" spans="1:1" x14ac:dyDescent="0.25">
      <c r="A1295" s="16"/>
    </row>
    <row r="1296" spans="1:1" x14ac:dyDescent="0.25">
      <c r="A1296" s="16"/>
    </row>
    <row r="1297" spans="1:1" x14ac:dyDescent="0.25">
      <c r="A1297" s="16"/>
    </row>
    <row r="1298" spans="1:1" x14ac:dyDescent="0.25">
      <c r="A1298" s="16"/>
    </row>
    <row r="1299" spans="1:1" x14ac:dyDescent="0.25">
      <c r="A1299" s="16"/>
    </row>
    <row r="1300" spans="1:1" x14ac:dyDescent="0.25">
      <c r="A1300" s="16"/>
    </row>
    <row r="1301" spans="1:1" x14ac:dyDescent="0.25">
      <c r="A1301" s="16"/>
    </row>
    <row r="1302" spans="1:1" x14ac:dyDescent="0.25">
      <c r="A1302" s="16"/>
    </row>
    <row r="1303" spans="1:1" x14ac:dyDescent="0.25">
      <c r="A1303" s="16"/>
    </row>
    <row r="1304" spans="1:1" x14ac:dyDescent="0.25">
      <c r="A1304" s="16"/>
    </row>
    <row r="1305" spans="1:1" x14ac:dyDescent="0.25">
      <c r="A1305" s="16"/>
    </row>
    <row r="1306" spans="1:1" x14ac:dyDescent="0.25">
      <c r="A1306" s="16"/>
    </row>
    <row r="1307" spans="1:1" x14ac:dyDescent="0.25">
      <c r="A1307" s="16"/>
    </row>
    <row r="1308" spans="1:1" x14ac:dyDescent="0.25">
      <c r="A1308" s="16"/>
    </row>
    <row r="1309" spans="1:1" x14ac:dyDescent="0.25">
      <c r="A1309" s="16"/>
    </row>
    <row r="1310" spans="1:1" x14ac:dyDescent="0.25">
      <c r="A1310" s="16"/>
    </row>
    <row r="1311" spans="1:1" x14ac:dyDescent="0.25">
      <c r="A1311" s="16"/>
    </row>
    <row r="1312" spans="1:1" x14ac:dyDescent="0.25">
      <c r="A1312" s="16"/>
    </row>
    <row r="1313" spans="1:1" x14ac:dyDescent="0.25">
      <c r="A1313" s="16"/>
    </row>
    <row r="1314" spans="1:1" x14ac:dyDescent="0.25">
      <c r="A1314" s="16"/>
    </row>
    <row r="1315" spans="1:1" x14ac:dyDescent="0.25">
      <c r="A1315" s="16"/>
    </row>
    <row r="1316" spans="1:1" x14ac:dyDescent="0.25">
      <c r="A1316" s="16"/>
    </row>
    <row r="1317" spans="1:1" x14ac:dyDescent="0.25">
      <c r="A1317" s="16"/>
    </row>
    <row r="1318" spans="1:1" x14ac:dyDescent="0.25">
      <c r="A1318" s="16"/>
    </row>
    <row r="1319" spans="1:1" x14ac:dyDescent="0.25">
      <c r="A1319" s="16"/>
    </row>
    <row r="1320" spans="1:1" x14ac:dyDescent="0.25">
      <c r="A1320" s="16"/>
    </row>
    <row r="1321" spans="1:1" x14ac:dyDescent="0.25">
      <c r="A1321" s="16"/>
    </row>
    <row r="1322" spans="1:1" x14ac:dyDescent="0.25">
      <c r="A1322" s="16"/>
    </row>
    <row r="1323" spans="1:1" x14ac:dyDescent="0.25">
      <c r="A1323" s="16"/>
    </row>
    <row r="1324" spans="1:1" x14ac:dyDescent="0.25">
      <c r="A1324" s="16"/>
    </row>
    <row r="1325" spans="1:1" x14ac:dyDescent="0.25">
      <c r="A1325" s="16"/>
    </row>
    <row r="1326" spans="1:1" x14ac:dyDescent="0.25">
      <c r="A1326" s="16"/>
    </row>
    <row r="1327" spans="1:1" x14ac:dyDescent="0.25">
      <c r="A1327" s="16"/>
    </row>
    <row r="1328" spans="1:1" x14ac:dyDescent="0.25">
      <c r="A1328" s="16"/>
    </row>
    <row r="1329" spans="1:1" x14ac:dyDescent="0.25">
      <c r="A1329" s="16"/>
    </row>
    <row r="1330" spans="1:1" x14ac:dyDescent="0.25">
      <c r="A1330" s="16"/>
    </row>
    <row r="1331" spans="1:1" x14ac:dyDescent="0.25">
      <c r="A1331" s="16"/>
    </row>
    <row r="1332" spans="1:1" x14ac:dyDescent="0.25">
      <c r="A1332" s="16"/>
    </row>
    <row r="1333" spans="1:1" x14ac:dyDescent="0.25">
      <c r="A1333" s="16"/>
    </row>
    <row r="1334" spans="1:1" x14ac:dyDescent="0.25">
      <c r="A1334" s="16"/>
    </row>
    <row r="1335" spans="1:1" x14ac:dyDescent="0.25">
      <c r="A1335" s="16"/>
    </row>
    <row r="1336" spans="1:1" x14ac:dyDescent="0.25">
      <c r="A1336" s="16"/>
    </row>
    <row r="1337" spans="1:1" x14ac:dyDescent="0.25">
      <c r="A1337" s="16"/>
    </row>
    <row r="1338" spans="1:1" x14ac:dyDescent="0.25">
      <c r="A1338" s="16"/>
    </row>
    <row r="1339" spans="1:1" x14ac:dyDescent="0.25">
      <c r="A1339" s="16"/>
    </row>
    <row r="1340" spans="1:1" x14ac:dyDescent="0.25">
      <c r="A1340" s="16"/>
    </row>
    <row r="1341" spans="1:1" x14ac:dyDescent="0.25">
      <c r="A1341" s="16"/>
    </row>
    <row r="1342" spans="1:1" x14ac:dyDescent="0.25">
      <c r="A1342" s="16"/>
    </row>
    <row r="1343" spans="1:1" x14ac:dyDescent="0.25">
      <c r="A1343" s="16"/>
    </row>
    <row r="1344" spans="1:1" x14ac:dyDescent="0.25">
      <c r="A1344" s="16"/>
    </row>
    <row r="1345" spans="1:1" x14ac:dyDescent="0.25">
      <c r="A1345" s="16"/>
    </row>
    <row r="1346" spans="1:1" x14ac:dyDescent="0.25">
      <c r="A1346" s="16"/>
    </row>
    <row r="1347" spans="1:1" x14ac:dyDescent="0.25">
      <c r="A1347" s="16"/>
    </row>
    <row r="1348" spans="1:1" x14ac:dyDescent="0.25">
      <c r="A1348" s="16"/>
    </row>
    <row r="1349" spans="1:1" x14ac:dyDescent="0.25">
      <c r="A1349" s="16"/>
    </row>
    <row r="1350" spans="1:1" x14ac:dyDescent="0.25">
      <c r="A1350" s="16"/>
    </row>
    <row r="1351" spans="1:1" x14ac:dyDescent="0.25">
      <c r="A1351" s="16"/>
    </row>
    <row r="1352" spans="1:1" x14ac:dyDescent="0.25">
      <c r="A1352" s="16"/>
    </row>
    <row r="1353" spans="1:1" x14ac:dyDescent="0.25">
      <c r="A1353" s="16"/>
    </row>
    <row r="1354" spans="1:1" x14ac:dyDescent="0.25">
      <c r="A1354" s="16"/>
    </row>
    <row r="1355" spans="1:1" x14ac:dyDescent="0.25">
      <c r="A1355" s="16"/>
    </row>
    <row r="1356" spans="1:1" x14ac:dyDescent="0.25">
      <c r="A1356" s="16"/>
    </row>
    <row r="1357" spans="1:1" x14ac:dyDescent="0.25">
      <c r="A1357" s="16"/>
    </row>
    <row r="1358" spans="1:1" x14ac:dyDescent="0.25">
      <c r="A1358" s="16"/>
    </row>
    <row r="1359" spans="1:1" x14ac:dyDescent="0.25">
      <c r="A1359" s="16"/>
    </row>
    <row r="1360" spans="1:1" x14ac:dyDescent="0.25">
      <c r="A1360" s="16"/>
    </row>
    <row r="1361" spans="1:1" x14ac:dyDescent="0.25">
      <c r="A1361" s="16"/>
    </row>
    <row r="1362" spans="1:1" x14ac:dyDescent="0.25">
      <c r="A1362" s="16"/>
    </row>
    <row r="1363" spans="1:1" x14ac:dyDescent="0.25">
      <c r="A1363" s="16"/>
    </row>
    <row r="1364" spans="1:1" x14ac:dyDescent="0.25">
      <c r="A1364" s="16"/>
    </row>
    <row r="1365" spans="1:1" x14ac:dyDescent="0.25">
      <c r="A1365" s="16"/>
    </row>
    <row r="1366" spans="1:1" x14ac:dyDescent="0.25">
      <c r="A1366" s="16"/>
    </row>
    <row r="1367" spans="1:1" x14ac:dyDescent="0.25">
      <c r="A1367" s="16"/>
    </row>
    <row r="1368" spans="1:1" x14ac:dyDescent="0.25">
      <c r="A1368" s="16"/>
    </row>
    <row r="1369" spans="1:1" x14ac:dyDescent="0.25">
      <c r="A1369" s="16"/>
    </row>
    <row r="1370" spans="1:1" x14ac:dyDescent="0.25">
      <c r="A1370" s="16"/>
    </row>
    <row r="1371" spans="1:1" x14ac:dyDescent="0.25">
      <c r="A1371" s="16"/>
    </row>
    <row r="1372" spans="1:1" x14ac:dyDescent="0.25">
      <c r="A1372" s="16"/>
    </row>
    <row r="1373" spans="1:1" x14ac:dyDescent="0.25">
      <c r="A1373" s="16"/>
    </row>
    <row r="1374" spans="1:1" x14ac:dyDescent="0.25">
      <c r="A1374" s="16"/>
    </row>
    <row r="1375" spans="1:1" x14ac:dyDescent="0.25">
      <c r="A1375" s="16"/>
    </row>
    <row r="1376" spans="1:1" x14ac:dyDescent="0.25">
      <c r="A1376" s="16"/>
    </row>
    <row r="1377" spans="1:1" x14ac:dyDescent="0.25">
      <c r="A1377" s="16"/>
    </row>
    <row r="1378" spans="1:1" x14ac:dyDescent="0.25">
      <c r="A1378" s="16"/>
    </row>
    <row r="1379" spans="1:1" x14ac:dyDescent="0.25">
      <c r="A1379" s="16"/>
    </row>
    <row r="1380" spans="1:1" x14ac:dyDescent="0.25">
      <c r="A1380" s="16"/>
    </row>
    <row r="1381" spans="1:1" x14ac:dyDescent="0.25">
      <c r="A1381" s="16"/>
    </row>
    <row r="1382" spans="1:1" x14ac:dyDescent="0.25">
      <c r="A1382" s="16"/>
    </row>
    <row r="1383" spans="1:1" x14ac:dyDescent="0.25">
      <c r="A1383" s="16"/>
    </row>
    <row r="1384" spans="1:1" x14ac:dyDescent="0.25">
      <c r="A1384" s="16"/>
    </row>
    <row r="1385" spans="1:1" x14ac:dyDescent="0.25">
      <c r="A1385" s="16"/>
    </row>
    <row r="1386" spans="1:1" x14ac:dyDescent="0.25">
      <c r="A1386" s="16"/>
    </row>
    <row r="1387" spans="1:1" x14ac:dyDescent="0.25">
      <c r="A1387" s="16"/>
    </row>
    <row r="1388" spans="1:1" x14ac:dyDescent="0.25">
      <c r="A1388" s="16"/>
    </row>
    <row r="1389" spans="1:1" x14ac:dyDescent="0.25">
      <c r="A1389" s="16"/>
    </row>
    <row r="1390" spans="1:1" x14ac:dyDescent="0.25">
      <c r="A1390" s="16"/>
    </row>
    <row r="1391" spans="1:1" x14ac:dyDescent="0.25">
      <c r="A1391" s="16"/>
    </row>
    <row r="1392" spans="1:1" x14ac:dyDescent="0.25">
      <c r="A1392" s="16"/>
    </row>
    <row r="1393" spans="1:1" x14ac:dyDescent="0.25">
      <c r="A1393" s="16"/>
    </row>
    <row r="1394" spans="1:1" x14ac:dyDescent="0.25">
      <c r="A1394" s="16"/>
    </row>
    <row r="1395" spans="1:1" x14ac:dyDescent="0.25">
      <c r="A1395" s="16"/>
    </row>
    <row r="1396" spans="1:1" x14ac:dyDescent="0.25">
      <c r="A1396" s="16"/>
    </row>
    <row r="1397" spans="1:1" x14ac:dyDescent="0.25">
      <c r="A1397" s="16"/>
    </row>
    <row r="1398" spans="1:1" x14ac:dyDescent="0.25">
      <c r="A1398" s="16"/>
    </row>
    <row r="1399" spans="1:1" x14ac:dyDescent="0.25">
      <c r="A1399" s="16"/>
    </row>
    <row r="1400" spans="1:1" x14ac:dyDescent="0.25">
      <c r="A1400" s="16"/>
    </row>
    <row r="1401" spans="1:1" x14ac:dyDescent="0.25">
      <c r="A1401" s="16"/>
    </row>
    <row r="1402" spans="1:1" x14ac:dyDescent="0.25">
      <c r="A1402" s="16"/>
    </row>
    <row r="1403" spans="1:1" x14ac:dyDescent="0.25">
      <c r="A1403" s="16"/>
    </row>
    <row r="1404" spans="1:1" x14ac:dyDescent="0.25">
      <c r="A1404" s="16"/>
    </row>
    <row r="1405" spans="1:1" x14ac:dyDescent="0.25">
      <c r="A1405" s="16"/>
    </row>
    <row r="1406" spans="1:1" x14ac:dyDescent="0.25">
      <c r="A1406" s="16"/>
    </row>
    <row r="1407" spans="1:1" x14ac:dyDescent="0.25">
      <c r="A1407" s="16"/>
    </row>
    <row r="1408" spans="1:1" x14ac:dyDescent="0.25">
      <c r="A1408" s="16"/>
    </row>
    <row r="1409" spans="1:1" x14ac:dyDescent="0.25">
      <c r="A1409" s="16"/>
    </row>
    <row r="1410" spans="1:1" x14ac:dyDescent="0.25">
      <c r="A1410" s="16"/>
    </row>
    <row r="1411" spans="1:1" x14ac:dyDescent="0.25">
      <c r="A1411" s="16"/>
    </row>
    <row r="1412" spans="1:1" x14ac:dyDescent="0.25">
      <c r="A1412" s="16"/>
    </row>
    <row r="1413" spans="1:1" x14ac:dyDescent="0.25">
      <c r="A1413" s="16"/>
    </row>
    <row r="1414" spans="1:1" x14ac:dyDescent="0.25">
      <c r="A1414" s="16"/>
    </row>
    <row r="1415" spans="1:1" x14ac:dyDescent="0.25">
      <c r="A1415" s="16"/>
    </row>
    <row r="1416" spans="1:1" x14ac:dyDescent="0.25">
      <c r="A1416" s="16"/>
    </row>
    <row r="1417" spans="1:1" x14ac:dyDescent="0.25">
      <c r="A1417" s="16"/>
    </row>
    <row r="1418" spans="1:1" x14ac:dyDescent="0.25">
      <c r="A1418" s="16"/>
    </row>
    <row r="1419" spans="1:1" x14ac:dyDescent="0.25">
      <c r="A1419" s="16"/>
    </row>
    <row r="1420" spans="1:1" x14ac:dyDescent="0.25">
      <c r="A1420" s="16"/>
    </row>
    <row r="1421" spans="1:1" x14ac:dyDescent="0.25">
      <c r="A1421" s="16"/>
    </row>
    <row r="1422" spans="1:1" x14ac:dyDescent="0.25">
      <c r="A1422" s="16"/>
    </row>
    <row r="1423" spans="1:1" x14ac:dyDescent="0.25">
      <c r="A1423" s="16"/>
    </row>
    <row r="1424" spans="1:1" x14ac:dyDescent="0.25">
      <c r="A1424" s="16"/>
    </row>
    <row r="1425" spans="1:1" x14ac:dyDescent="0.25">
      <c r="A1425" s="16"/>
    </row>
    <row r="1426" spans="1:1" x14ac:dyDescent="0.25">
      <c r="A1426" s="16"/>
    </row>
    <row r="1427" spans="1:1" x14ac:dyDescent="0.25">
      <c r="A1427" s="16"/>
    </row>
    <row r="1428" spans="1:1" x14ac:dyDescent="0.25">
      <c r="A1428" s="16"/>
    </row>
    <row r="1429" spans="1:1" x14ac:dyDescent="0.25">
      <c r="A1429" s="16"/>
    </row>
    <row r="1430" spans="1:1" x14ac:dyDescent="0.25">
      <c r="A1430" s="16"/>
    </row>
    <row r="1431" spans="1:1" x14ac:dyDescent="0.25">
      <c r="A1431" s="16"/>
    </row>
    <row r="1432" spans="1:1" x14ac:dyDescent="0.25">
      <c r="A1432" s="16"/>
    </row>
    <row r="1433" spans="1:1" x14ac:dyDescent="0.25">
      <c r="A1433" s="16"/>
    </row>
    <row r="1434" spans="1:1" x14ac:dyDescent="0.25">
      <c r="A1434" s="16"/>
    </row>
    <row r="1435" spans="1:1" x14ac:dyDescent="0.25">
      <c r="A1435" s="16"/>
    </row>
    <row r="1436" spans="1:1" x14ac:dyDescent="0.25">
      <c r="A1436" s="16"/>
    </row>
    <row r="1437" spans="1:1" x14ac:dyDescent="0.25">
      <c r="A1437" s="16"/>
    </row>
    <row r="1438" spans="1:1" x14ac:dyDescent="0.25">
      <c r="A1438" s="16"/>
    </row>
    <row r="1439" spans="1:1" x14ac:dyDescent="0.25">
      <c r="A1439" s="16"/>
    </row>
    <row r="1440" spans="1:1" x14ac:dyDescent="0.25">
      <c r="A1440" s="16"/>
    </row>
    <row r="1441" spans="1:3" x14ac:dyDescent="0.25">
      <c r="A1441" s="16"/>
    </row>
    <row r="1442" spans="1:3" x14ac:dyDescent="0.25">
      <c r="A1442" s="16"/>
    </row>
    <row r="1443" spans="1:3" x14ac:dyDescent="0.25">
      <c r="A1443" s="16"/>
    </row>
    <row r="1444" spans="1:3" x14ac:dyDescent="0.25">
      <c r="A1444" s="16"/>
    </row>
    <row r="1445" spans="1:3" x14ac:dyDescent="0.25">
      <c r="A1445" s="16"/>
    </row>
    <row r="1446" spans="1:3" x14ac:dyDescent="0.25">
      <c r="A1446" s="16"/>
    </row>
    <row r="1447" spans="1:3" x14ac:dyDescent="0.25">
      <c r="A1447" s="16"/>
    </row>
    <row r="1448" spans="1:3" x14ac:dyDescent="0.25">
      <c r="A1448" s="19"/>
      <c r="B1448" s="20"/>
      <c r="C1448" s="21"/>
    </row>
  </sheetData>
  <sheetProtection algorithmName="SHA-512" hashValue="63Gblr0LVvU1RS8YQe2gSInL0D1hrvfV8G7fn8fXD4n6/S40b2kIadOmJY54PTNiAFOrLFaE+1yEwG1cGGsTGw==" saltValue="cI7/KjjKp2XdFWe8fdXg/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4FC2-95C7-4750-AD40-86B4EDB4EFD6}">
  <sheetPr>
    <tabColor theme="8" tint="0.79998168889431442"/>
  </sheetPr>
  <dimension ref="A1:E32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204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200900</v>
      </c>
      <c r="C4" s="2" t="s">
        <v>333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200901</v>
      </c>
      <c r="C5" s="2" t="s">
        <v>334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200902</v>
      </c>
      <c r="C6" s="2" t="s">
        <v>335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200903</v>
      </c>
      <c r="C7" s="2" t="s">
        <v>336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200904</v>
      </c>
      <c r="C8" s="2" t="s">
        <v>337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200905</v>
      </c>
      <c r="C9" s="2" t="s">
        <v>338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200243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7" t="s">
        <v>75</v>
      </c>
      <c r="B16" s="207"/>
      <c r="C16" s="207"/>
      <c r="D16" s="207"/>
    </row>
    <row r="17" spans="1:5" x14ac:dyDescent="0.25">
      <c r="A17" s="2"/>
      <c r="B17" s="2">
        <v>200300</v>
      </c>
      <c r="C17" s="2" t="s">
        <v>76</v>
      </c>
      <c r="D17" s="200">
        <f>IF(E17=TRUE,VLOOKUP(B17,cenik!A4:C346,3,FALSE),0)</f>
        <v>0</v>
      </c>
      <c r="E17" s="8" t="b">
        <v>0</v>
      </c>
    </row>
    <row r="18" spans="1:5" x14ac:dyDescent="0.25">
      <c r="A18" s="2"/>
      <c r="B18" s="2">
        <v>200265</v>
      </c>
      <c r="C18" s="2" t="s">
        <v>77</v>
      </c>
      <c r="D18" s="200">
        <f>IF(E18=TRUE,VLOOKUP(B18,cenik!A4:C346,3,FALSE),0)</f>
        <v>0</v>
      </c>
      <c r="E18" s="8" t="b">
        <v>0</v>
      </c>
    </row>
    <row r="19" spans="1:5" x14ac:dyDescent="0.25">
      <c r="A19" s="2"/>
      <c r="B19" s="2">
        <v>200267</v>
      </c>
      <c r="C19" s="2" t="s">
        <v>78</v>
      </c>
      <c r="D19" s="200">
        <f>IF(E19=TRUE,VLOOKUP(B19,cenik!A4:C346,3,FALSE),0)</f>
        <v>0</v>
      </c>
      <c r="E19" s="8" t="b">
        <v>0</v>
      </c>
    </row>
    <row r="20" spans="1:5" x14ac:dyDescent="0.25">
      <c r="A20" s="2"/>
      <c r="B20" s="2">
        <v>200302</v>
      </c>
      <c r="C20" s="2" t="s">
        <v>79</v>
      </c>
      <c r="D20" s="200">
        <f>IF(E20=TRUE,VLOOKUP(B20,cenik!A4:C346,3,FALSE),0)</f>
        <v>0</v>
      </c>
      <c r="E20" s="8" t="b">
        <v>0</v>
      </c>
    </row>
    <row r="21" spans="1:5" x14ac:dyDescent="0.25">
      <c r="A21" s="2"/>
      <c r="B21" s="2">
        <v>200271</v>
      </c>
      <c r="C21" s="2" t="s">
        <v>80</v>
      </c>
      <c r="D21" s="200">
        <f>IF(E21=TRUE,VLOOKUP(B21,cenik!A4:C346,3,FALSE),0)</f>
        <v>0</v>
      </c>
      <c r="E21" s="8" t="b">
        <v>0</v>
      </c>
    </row>
    <row r="22" spans="1:5" x14ac:dyDescent="0.25">
      <c r="A22" s="2"/>
      <c r="B22" s="2">
        <v>200273</v>
      </c>
      <c r="C22" s="2" t="s">
        <v>81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>
        <v>200306</v>
      </c>
      <c r="C23" s="2" t="s">
        <v>127</v>
      </c>
      <c r="D23" s="200">
        <f>IF(E23=TRUE,VLOOKUP(B23,cenik!A4:C346,3,FALSE),0)</f>
        <v>0</v>
      </c>
      <c r="E23" s="8" t="b">
        <v>0</v>
      </c>
    </row>
    <row r="24" spans="1:5" x14ac:dyDescent="0.25">
      <c r="A24" s="2"/>
      <c r="B24" s="2"/>
      <c r="C24" s="2"/>
      <c r="D24" s="201"/>
    </row>
    <row r="25" spans="1:5" x14ac:dyDescent="0.25">
      <c r="A25" s="2"/>
      <c r="B25" s="2">
        <v>200330</v>
      </c>
      <c r="C25" s="2" t="s">
        <v>158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>
        <v>200331</v>
      </c>
      <c r="C26" s="2" t="s">
        <v>159</v>
      </c>
      <c r="D26" s="200">
        <f>IF(E26=TRUE,VLOOKUP(B26,cenik!A4:C346,3,FALSE),0)</f>
        <v>0</v>
      </c>
      <c r="E26" s="8" t="b">
        <v>0</v>
      </c>
    </row>
    <row r="27" spans="1:5" x14ac:dyDescent="0.25">
      <c r="A27" s="2"/>
      <c r="B27" s="2"/>
      <c r="C27" s="2" t="str">
        <f>IF(D26+D25=0,"","Odečet ceny šroubení")</f>
        <v/>
      </c>
      <c r="D27" s="200" t="str">
        <f>IF(D26+D25=0,"",-1*VLOOKUP(100682,cenik!A11:C353,3,FALSE))</f>
        <v/>
      </c>
    </row>
    <row r="28" spans="1:5" x14ac:dyDescent="0.25">
      <c r="A28" s="2"/>
      <c r="B28" s="2">
        <v>100575</v>
      </c>
      <c r="C28" s="2" t="s">
        <v>89</v>
      </c>
      <c r="D28" s="200">
        <f>IF(E28=TRUE,VLOOKUP(B28,cenik!A6:C348,3,FALSE),0)</f>
        <v>0</v>
      </c>
      <c r="E28" s="8" t="b">
        <v>0</v>
      </c>
    </row>
    <row r="29" spans="1:5" x14ac:dyDescent="0.25">
      <c r="A29" s="2"/>
      <c r="B29" s="2">
        <v>100576</v>
      </c>
      <c r="C29" s="2" t="s">
        <v>90</v>
      </c>
      <c r="D29" s="200">
        <f>IF(E29=TRUE,VLOOKUP(B29,cenik!A2:C349,3,FALSE),0)</f>
        <v>0</v>
      </c>
      <c r="E29" s="8" t="b">
        <v>0</v>
      </c>
    </row>
    <row r="30" spans="1:5" x14ac:dyDescent="0.25">
      <c r="A30" s="2"/>
      <c r="B30" s="2">
        <v>100487</v>
      </c>
      <c r="C30" s="2" t="s">
        <v>332</v>
      </c>
      <c r="D30" s="200">
        <f>IF(E30=TRUE,VLOOKUP(B30,cenik!A2:C349,3,FALSE),0)</f>
        <v>0</v>
      </c>
      <c r="E30" s="8" t="b">
        <v>0</v>
      </c>
    </row>
    <row r="31" spans="1:5" x14ac:dyDescent="0.25">
      <c r="A31" s="2"/>
      <c r="B31" s="2"/>
      <c r="C31" s="2"/>
      <c r="D31" s="201"/>
    </row>
    <row r="32" spans="1:5" x14ac:dyDescent="0.25">
      <c r="A32" s="2"/>
      <c r="B32" s="2"/>
      <c r="C32" s="6" t="s">
        <v>82</v>
      </c>
      <c r="D32" s="202">
        <f>SUM(D4:D15,D17:D30)</f>
        <v>0</v>
      </c>
    </row>
  </sheetData>
  <sheetProtection algorithmName="SHA-512" hashValue="uiZoolEE4zwGe397Lyq52D1hW8Lv/7zQBvpu2p2xYO7EWnvkyyr7+D5t1ORx56NoHZ2/dNyHsRz/l8O2UgyjQQ==" saltValue="BqMM8WYCdDLaPu2YchAjvw==" spinCount="100000" sheet="1" objects="1" scenarios="1"/>
  <mergeCells count="2">
    <mergeCell ref="A3:D3"/>
    <mergeCell ref="A16:D16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523875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E73D-8690-4C32-9338-A82DB8D11B74}">
  <sheetPr>
    <tabColor theme="8" tint="0.79998168889431442"/>
  </sheetPr>
  <dimension ref="A1:E39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200906</v>
      </c>
      <c r="C4" s="2" t="s">
        <v>339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200907</v>
      </c>
      <c r="C5" s="2" t="s">
        <v>340</v>
      </c>
      <c r="D5" s="200">
        <f>IF(E5=TRUE,VLOOKUP(B5,cenik!A5:C347,3,FALSE),0)</f>
        <v>0</v>
      </c>
      <c r="E5" s="8" t="b">
        <v>0</v>
      </c>
    </row>
    <row r="6" spans="1:5" x14ac:dyDescent="0.25">
      <c r="A6" s="2"/>
      <c r="B6" s="2">
        <v>200908</v>
      </c>
      <c r="C6" s="2" t="s">
        <v>341</v>
      </c>
      <c r="D6" s="200">
        <f>IF(E6=TRUE,VLOOKUP(B6,cenik!A6:C348,3,FALSE),0)</f>
        <v>0</v>
      </c>
      <c r="E6" s="8" t="b">
        <v>0</v>
      </c>
    </row>
    <row r="7" spans="1:5" x14ac:dyDescent="0.25">
      <c r="A7" s="2"/>
      <c r="B7" s="2">
        <v>200909</v>
      </c>
      <c r="C7" s="2" t="s">
        <v>342</v>
      </c>
      <c r="D7" s="200">
        <f>IF(E7=TRUE,VLOOKUP(B7,cenik!A7:C349,3,FALSE),0)</f>
        <v>0</v>
      </c>
      <c r="E7" s="8" t="b">
        <v>0</v>
      </c>
    </row>
    <row r="8" spans="1:5" x14ac:dyDescent="0.25">
      <c r="A8" s="2"/>
      <c r="B8" s="2">
        <v>200910</v>
      </c>
      <c r="C8" s="2" t="s">
        <v>343</v>
      </c>
      <c r="D8" s="200">
        <f>IF(E8=TRUE,VLOOKUP(B8,cenik!A8:C350,3,FALSE),0)</f>
        <v>0</v>
      </c>
      <c r="E8" s="8" t="b">
        <v>0</v>
      </c>
    </row>
    <row r="9" spans="1:5" x14ac:dyDescent="0.25">
      <c r="A9" s="2"/>
      <c r="B9" s="2">
        <v>200911</v>
      </c>
      <c r="C9" s="2" t="s">
        <v>344</v>
      </c>
      <c r="D9" s="200">
        <f>IF(E9=TRUE,VLOOKUP(B9,cenik!A9:C351,3,FALSE),0)</f>
        <v>0</v>
      </c>
      <c r="E9" s="8" t="b">
        <v>0</v>
      </c>
    </row>
    <row r="10" spans="1:5" x14ac:dyDescent="0.25">
      <c r="A10" s="2"/>
      <c r="B10" s="2"/>
      <c r="C10" s="2"/>
      <c r="D10" s="200"/>
    </row>
    <row r="11" spans="1:5" x14ac:dyDescent="0.25">
      <c r="A11" s="2"/>
      <c r="B11" s="2">
        <v>200243</v>
      </c>
      <c r="C11" s="2" t="s">
        <v>160</v>
      </c>
      <c r="D11" s="200">
        <f>IF(E11=TRUE,VLOOKUP(B11,cenik!A11:C353,3,FALSE),0)</f>
        <v>0</v>
      </c>
      <c r="E11" s="8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200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167</v>
      </c>
      <c r="D13" s="200">
        <f>IF(E13=TRUE,VLOOKUP(B13,cenik!A11:C353,3,FALSE),0)</f>
        <v>0</v>
      </c>
      <c r="E13" s="8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200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200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8" t="s">
        <v>178</v>
      </c>
      <c r="B16" s="208"/>
      <c r="C16" s="208"/>
      <c r="D16" s="208"/>
    </row>
    <row r="17" spans="1:5" x14ac:dyDescent="0.25">
      <c r="A17" s="2"/>
      <c r="B17" s="2">
        <v>100632</v>
      </c>
      <c r="C17" s="2" t="s">
        <v>176</v>
      </c>
      <c r="D17" s="200">
        <f>IF(E17=TRUE,VLOOKUP(B17,cenik!$A$2:$C$346,3,FALSE),0)</f>
        <v>0</v>
      </c>
      <c r="E17" s="8" t="b">
        <v>0</v>
      </c>
    </row>
    <row r="18" spans="1:5" x14ac:dyDescent="0.25">
      <c r="A18" s="2"/>
      <c r="B18" s="2">
        <v>100683</v>
      </c>
      <c r="C18" s="2" t="s">
        <v>109</v>
      </c>
      <c r="D18" s="200">
        <f>IF(E18=TRUE,VLOOKUP(B18,cenik!$A$2:$C$346,3,FALSE),0)</f>
        <v>0</v>
      </c>
      <c r="E18" s="8" t="b">
        <v>0</v>
      </c>
    </row>
    <row r="19" spans="1:5" x14ac:dyDescent="0.25">
      <c r="A19" s="2"/>
      <c r="B19" s="2">
        <v>100633</v>
      </c>
      <c r="C19" s="2" t="s">
        <v>108</v>
      </c>
      <c r="D19" s="200">
        <f>IF(E19=TRUE,VLOOKUP(B19,cenik!$A$2:$C$346,3,FALSE),0)</f>
        <v>0</v>
      </c>
      <c r="E19" s="8" t="b">
        <v>0</v>
      </c>
    </row>
    <row r="20" spans="1:5" x14ac:dyDescent="0.25">
      <c r="A20" s="2"/>
      <c r="B20" s="2"/>
      <c r="C20" s="2"/>
      <c r="D20" s="200"/>
    </row>
    <row r="21" spans="1:5" x14ac:dyDescent="0.25">
      <c r="A21" s="207" t="s">
        <v>75</v>
      </c>
      <c r="B21" s="207"/>
      <c r="C21" s="207"/>
      <c r="D21" s="207"/>
    </row>
    <row r="22" spans="1:5" x14ac:dyDescent="0.25">
      <c r="A22" s="2"/>
      <c r="B22" s="2">
        <v>200300</v>
      </c>
      <c r="C22" s="2" t="s">
        <v>76</v>
      </c>
      <c r="D22" s="200">
        <f>IF(E22=TRUE,VLOOKUP(B22,cenik!A4:C346,3,FALSE),0)</f>
        <v>0</v>
      </c>
      <c r="E22" s="8" t="b">
        <v>0</v>
      </c>
    </row>
    <row r="23" spans="1:5" x14ac:dyDescent="0.25">
      <c r="A23" s="2"/>
      <c r="B23" s="2">
        <v>200265</v>
      </c>
      <c r="C23" s="2" t="s">
        <v>77</v>
      </c>
      <c r="D23" s="200">
        <f>IF(E23=TRUE,VLOOKUP(B23,cenik!A4:C346,3,FALSE),0)</f>
        <v>0</v>
      </c>
      <c r="E23" s="8" t="b">
        <v>0</v>
      </c>
    </row>
    <row r="24" spans="1:5" x14ac:dyDescent="0.25">
      <c r="A24" s="2"/>
      <c r="B24" s="2">
        <v>200267</v>
      </c>
      <c r="C24" s="2" t="s">
        <v>78</v>
      </c>
      <c r="D24" s="200">
        <f>IF(E24=TRUE,VLOOKUP(B24,cenik!A4:C346,3,FALSE),0)</f>
        <v>0</v>
      </c>
      <c r="E24" s="8" t="b">
        <v>0</v>
      </c>
    </row>
    <row r="25" spans="1:5" x14ac:dyDescent="0.25">
      <c r="A25" s="2"/>
      <c r="B25" s="2">
        <v>200302</v>
      </c>
      <c r="C25" s="2" t="s">
        <v>79</v>
      </c>
      <c r="D25" s="200">
        <f>IF(E25=TRUE,VLOOKUP(B25,cenik!A4:C346,3,FALSE),0)</f>
        <v>0</v>
      </c>
      <c r="E25" s="8" t="b">
        <v>0</v>
      </c>
    </row>
    <row r="26" spans="1:5" x14ac:dyDescent="0.25">
      <c r="A26" s="2"/>
      <c r="B26" s="2">
        <v>200271</v>
      </c>
      <c r="C26" s="2" t="s">
        <v>80</v>
      </c>
      <c r="D26" s="200">
        <f>IF(E26=TRUE,VLOOKUP(B26,cenik!A4:C346,3,FALSE),0)</f>
        <v>0</v>
      </c>
      <c r="E26" s="8" t="b">
        <v>0</v>
      </c>
    </row>
    <row r="27" spans="1:5" x14ac:dyDescent="0.25">
      <c r="A27" s="2"/>
      <c r="B27" s="2">
        <v>200273</v>
      </c>
      <c r="C27" s="2" t="s">
        <v>81</v>
      </c>
      <c r="D27" s="200">
        <f>IF(E27=TRUE,VLOOKUP(B27,cenik!A4:C346,3,FALSE),0)</f>
        <v>0</v>
      </c>
      <c r="E27" s="8" t="b">
        <v>0</v>
      </c>
    </row>
    <row r="28" spans="1:5" x14ac:dyDescent="0.25">
      <c r="A28" s="2"/>
      <c r="B28" s="2">
        <v>200306</v>
      </c>
      <c r="C28" s="2" t="s">
        <v>127</v>
      </c>
      <c r="D28" s="200">
        <f>IF(E28=TRUE,VLOOKUP(B28,cenik!A4:C346,3,FALSE),0)</f>
        <v>0</v>
      </c>
      <c r="E28" s="8" t="b">
        <v>0</v>
      </c>
    </row>
    <row r="29" spans="1:5" x14ac:dyDescent="0.25">
      <c r="A29" s="2"/>
      <c r="B29" s="2"/>
      <c r="C29" s="2"/>
      <c r="D29" s="201"/>
    </row>
    <row r="30" spans="1:5" x14ac:dyDescent="0.25">
      <c r="A30" s="2"/>
      <c r="B30" s="2">
        <v>200330</v>
      </c>
      <c r="C30" s="2" t="s">
        <v>158</v>
      </c>
      <c r="D30" s="200">
        <f>IF(E30=TRUE,VLOOKUP(B30,cenik!A4:C346,3,FALSE),0)</f>
        <v>0</v>
      </c>
      <c r="E30" s="8" t="b">
        <v>0</v>
      </c>
    </row>
    <row r="31" spans="1:5" x14ac:dyDescent="0.25">
      <c r="A31" s="2"/>
      <c r="B31" s="2">
        <v>200331</v>
      </c>
      <c r="C31" s="2" t="s">
        <v>159</v>
      </c>
      <c r="D31" s="200">
        <f>IF(E31=TRUE,VLOOKUP(B31,cenik!A4:C346,3,FALSE),0)</f>
        <v>0</v>
      </c>
      <c r="E31" s="8" t="b">
        <v>0</v>
      </c>
    </row>
    <row r="32" spans="1:5" x14ac:dyDescent="0.25">
      <c r="A32" s="2"/>
      <c r="B32" s="2">
        <v>200295</v>
      </c>
      <c r="C32" s="2" t="s">
        <v>140</v>
      </c>
      <c r="D32" s="200">
        <f>IF(E32=TRUE,VLOOKUP(B32,cenik!A5:C347,3,FALSE),0)</f>
        <v>0</v>
      </c>
      <c r="E32" s="8" t="b">
        <v>0</v>
      </c>
    </row>
    <row r="33" spans="1:5" x14ac:dyDescent="0.25">
      <c r="A33" s="2"/>
      <c r="B33" s="2">
        <v>200296</v>
      </c>
      <c r="C33" s="2" t="s">
        <v>147</v>
      </c>
      <c r="D33" s="200">
        <f>IF(E33=TRUE,VLOOKUP(B33,cenik!A6:C348,3,FALSE),0)</f>
        <v>0</v>
      </c>
      <c r="E33" s="8" t="b">
        <v>0</v>
      </c>
    </row>
    <row r="34" spans="1:5" x14ac:dyDescent="0.25">
      <c r="A34" s="2"/>
      <c r="B34" s="2">
        <v>100575</v>
      </c>
      <c r="C34" s="2" t="s">
        <v>89</v>
      </c>
      <c r="D34" s="200">
        <f>IF(E34=TRUE,VLOOKUP(B34,cenik!A6:C348,3,FALSE),0)</f>
        <v>0</v>
      </c>
      <c r="E34" s="8" t="b">
        <v>0</v>
      </c>
    </row>
    <row r="35" spans="1:5" x14ac:dyDescent="0.25">
      <c r="A35" s="2"/>
      <c r="B35" s="2">
        <v>100576</v>
      </c>
      <c r="C35" s="2" t="s">
        <v>90</v>
      </c>
      <c r="D35" s="200">
        <f>IF(E35=TRUE,VLOOKUP(B35,cenik!A2:C349,3,FALSE),0)</f>
        <v>0</v>
      </c>
      <c r="E35" s="8" t="b">
        <v>0</v>
      </c>
    </row>
    <row r="36" spans="1:5" x14ac:dyDescent="0.25">
      <c r="A36" s="2"/>
      <c r="B36" s="2">
        <v>100488</v>
      </c>
      <c r="C36" s="2" t="s">
        <v>377</v>
      </c>
      <c r="D36" s="200">
        <f>IF(E36=TRUE,VLOOKUP(B36,cenik!A2:C349,3,FALSE),0)</f>
        <v>0</v>
      </c>
      <c r="E36" s="8" t="b">
        <v>0</v>
      </c>
    </row>
    <row r="37" spans="1:5" x14ac:dyDescent="0.25">
      <c r="A37" s="2"/>
      <c r="B37" s="2">
        <v>100487</v>
      </c>
      <c r="C37" s="2" t="s">
        <v>332</v>
      </c>
      <c r="D37" s="200">
        <f>IF(E37=TRUE,VLOOKUP(B37,cenik!A2:C349,3,FALSE),0)</f>
        <v>0</v>
      </c>
      <c r="E37" s="8" t="b">
        <v>0</v>
      </c>
    </row>
    <row r="38" spans="1:5" x14ac:dyDescent="0.25">
      <c r="A38" s="2"/>
      <c r="B38" s="2"/>
      <c r="C38" s="2"/>
      <c r="D38" s="201"/>
    </row>
    <row r="39" spans="1:5" s="8" customFormat="1" x14ac:dyDescent="0.25">
      <c r="A39" s="2"/>
      <c r="B39" s="2"/>
      <c r="C39" s="6" t="s">
        <v>82</v>
      </c>
      <c r="D39" s="202">
        <f>SUM(D4:D15,D17:D19,D22:D37)</f>
        <v>0</v>
      </c>
    </row>
  </sheetData>
  <sheetProtection algorithmName="SHA-512" hashValue="BmTbvT/BgGwaHkeSCseWmhoDNoWOt5ntRLTghH1yk3HzwR8Y+B6evXUSowLOx/1QGYSdSsyPX2bKd9/Mc+LZaQ==" saltValue="CT3jlSir1yPPRE01BDD6UA==" spinCount="100000" sheet="1" objects="1" scenarios="1"/>
  <mergeCells count="3">
    <mergeCell ref="A3:D3"/>
    <mergeCell ref="A21:D21"/>
    <mergeCell ref="A16:D16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190500</xdr:rowOff>
                  </from>
                  <to>
                    <xdr:col>0</xdr:col>
                    <xdr:colOff>628650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0</xdr:col>
                    <xdr:colOff>571500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0</xdr:rowOff>
                  </from>
                  <to>
                    <xdr:col>0</xdr:col>
                    <xdr:colOff>504825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171450</xdr:rowOff>
                  </from>
                  <to>
                    <xdr:col>0</xdr:col>
                    <xdr:colOff>523875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552450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0</xdr:rowOff>
                  </from>
                  <to>
                    <xdr:col>0</xdr:col>
                    <xdr:colOff>523875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4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180975</xdr:rowOff>
                  </from>
                  <to>
                    <xdr:col>0</xdr:col>
                    <xdr:colOff>571500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5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571500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26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571500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27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190500</xdr:rowOff>
                  </from>
                  <to>
                    <xdr:col>0</xdr:col>
                    <xdr:colOff>571500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28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190500</xdr:rowOff>
                  </from>
                  <to>
                    <xdr:col>0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29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171450</xdr:rowOff>
                  </from>
                  <to>
                    <xdr:col>0</xdr:col>
                    <xdr:colOff>523875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7618-CBB3-4BE6-BF78-5FE63A4394A8}">
  <sheetPr>
    <tabColor theme="8" tint="0.59999389629810485"/>
  </sheetPr>
  <dimension ref="A1:H49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51.85546875" style="2" bestFit="1" customWidth="1"/>
    <col min="4" max="4" width="6" style="24" bestFit="1" customWidth="1"/>
    <col min="5" max="5" width="11.42578125" style="5" customWidth="1"/>
    <col min="6" max="6" width="12.85546875" style="31" hidden="1" customWidth="1"/>
    <col min="7" max="16384" width="9.140625" style="32" hidden="1"/>
  </cols>
  <sheetData>
    <row r="1" spans="1:8" x14ac:dyDescent="0.25">
      <c r="A1" s="10"/>
      <c r="B1" s="11" t="s">
        <v>68</v>
      </c>
      <c r="C1" s="11" t="s">
        <v>69</v>
      </c>
      <c r="D1" s="11" t="s">
        <v>107</v>
      </c>
      <c r="E1" s="11" t="s">
        <v>425</v>
      </c>
    </row>
    <row r="2" spans="1:8" x14ac:dyDescent="0.25">
      <c r="A2" s="12"/>
      <c r="B2" s="13"/>
      <c r="C2" s="13"/>
      <c r="D2" s="13"/>
      <c r="E2" s="13"/>
    </row>
    <row r="3" spans="1:8" x14ac:dyDescent="0.25">
      <c r="A3" s="206" t="s">
        <v>70</v>
      </c>
      <c r="B3" s="206"/>
      <c r="C3" s="206"/>
      <c r="D3" s="206"/>
      <c r="E3" s="206"/>
    </row>
    <row r="4" spans="1:8" x14ac:dyDescent="0.25">
      <c r="B4" s="2">
        <v>200912</v>
      </c>
      <c r="C4" s="2" t="s">
        <v>325</v>
      </c>
      <c r="E4" s="200">
        <f>IF(F4=TRUE,VLOOKUP(B4,cenik!A4:C346,3,FALSE),0)</f>
        <v>0</v>
      </c>
      <c r="F4" s="31" t="b">
        <v>0</v>
      </c>
    </row>
    <row r="5" spans="1:8" x14ac:dyDescent="0.25">
      <c r="B5" s="2">
        <v>200913</v>
      </c>
      <c r="C5" s="2" t="s">
        <v>326</v>
      </c>
      <c r="E5" s="200">
        <f>IF(F5=TRUE,VLOOKUP(B5,cenik!A5:C347,3,FALSE),0)</f>
        <v>0</v>
      </c>
      <c r="F5" s="31" t="b">
        <v>0</v>
      </c>
    </row>
    <row r="6" spans="1:8" x14ac:dyDescent="0.25">
      <c r="B6" s="2">
        <v>200914</v>
      </c>
      <c r="C6" s="2" t="s">
        <v>327</v>
      </c>
      <c r="E6" s="200">
        <f>IF(F6=TRUE,VLOOKUP(B6,cenik!A6:C348,3,FALSE),0)</f>
        <v>0</v>
      </c>
      <c r="F6" s="31" t="b">
        <v>0</v>
      </c>
    </row>
    <row r="7" spans="1:8" x14ac:dyDescent="0.25">
      <c r="B7" s="2">
        <v>200915</v>
      </c>
      <c r="C7" s="2" t="s">
        <v>328</v>
      </c>
      <c r="E7" s="200">
        <f>IF(F7=TRUE,VLOOKUP(B7,cenik!A7:C349,3,FALSE),0)</f>
        <v>0</v>
      </c>
      <c r="F7" s="31" t="b">
        <v>0</v>
      </c>
    </row>
    <row r="8" spans="1:8" x14ac:dyDescent="0.25">
      <c r="B8" s="2">
        <v>200916</v>
      </c>
      <c r="C8" s="2" t="s">
        <v>329</v>
      </c>
      <c r="E8" s="200">
        <f>IF(F8=TRUE,VLOOKUP(B8,cenik!A8:C350,3,FALSE),0)</f>
        <v>0</v>
      </c>
      <c r="F8" s="31" t="b">
        <v>0</v>
      </c>
    </row>
    <row r="9" spans="1:8" x14ac:dyDescent="0.25">
      <c r="B9" s="2">
        <v>200917</v>
      </c>
      <c r="C9" s="2" t="s">
        <v>330</v>
      </c>
      <c r="E9" s="200">
        <f>IF(F9=TRUE,VLOOKUP(B9,cenik!A9:C351,3,FALSE),0)</f>
        <v>0</v>
      </c>
      <c r="F9" s="31" t="b">
        <v>0</v>
      </c>
    </row>
    <row r="10" spans="1:8" x14ac:dyDescent="0.25">
      <c r="E10" s="200"/>
    </row>
    <row r="11" spans="1:8" x14ac:dyDescent="0.25">
      <c r="B11" s="2">
        <v>200243</v>
      </c>
      <c r="C11" s="2" t="s">
        <v>160</v>
      </c>
      <c r="E11" s="200">
        <f>IF(F11=TRUE,VLOOKUP(B11,cenik!A11:C353,3,FALSE),0)</f>
        <v>0</v>
      </c>
      <c r="F11" s="31" t="b">
        <v>0</v>
      </c>
    </row>
    <row r="12" spans="1:8" x14ac:dyDescent="0.25">
      <c r="C12" s="2" t="str">
        <f>IF(E11=0,"","Odečet ceny standardního kabelu do 55°C")</f>
        <v/>
      </c>
      <c r="E12" s="200" t="str">
        <f>IF(E11=0,"",-1*VLOOKUP(200241,cenik!A11:C353,3,FALSE))</f>
        <v/>
      </c>
    </row>
    <row r="13" spans="1:8" x14ac:dyDescent="0.25">
      <c r="B13" s="2">
        <v>100710</v>
      </c>
      <c r="C13" s="2" t="s">
        <v>167</v>
      </c>
      <c r="E13" s="200">
        <f>IF(F13=TRUE,VLOOKUP(B13,cenik!A11:C353,3,FALSE),0)</f>
        <v>0</v>
      </c>
      <c r="F13" s="31" t="b">
        <v>0</v>
      </c>
    </row>
    <row r="14" spans="1:8" x14ac:dyDescent="0.25">
      <c r="C14" s="2" t="str">
        <f>IF(E13=0,"","Odečet ceny serva Standard")</f>
        <v/>
      </c>
      <c r="E14" s="200" t="str">
        <f>IF(E13=0,"",-1*VLOOKUP(100700,cenik!A11:C353,3,FALSE))</f>
        <v/>
      </c>
    </row>
    <row r="15" spans="1:8" x14ac:dyDescent="0.25">
      <c r="A15" s="208" t="s">
        <v>91</v>
      </c>
      <c r="B15" s="208"/>
      <c r="C15" s="208"/>
      <c r="D15" s="208"/>
      <c r="E15" s="208"/>
    </row>
    <row r="16" spans="1:8" x14ac:dyDescent="0.25">
      <c r="B16" s="2">
        <v>100602</v>
      </c>
      <c r="C16" s="2" t="s">
        <v>92</v>
      </c>
      <c r="D16" s="24" t="str">
        <f>IF(F16=TRUE,1,"")</f>
        <v/>
      </c>
      <c r="E16" s="200">
        <f>IF(F16=TRUE,VLOOKUP(B16,cenik!$A$2:$C$346,3,FALSE),0)</f>
        <v>0</v>
      </c>
      <c r="F16" s="33" t="b">
        <v>0</v>
      </c>
      <c r="H16" s="32">
        <f>IF(F16=TRUE,D16,0)</f>
        <v>0</v>
      </c>
    </row>
    <row r="17" spans="1:8" x14ac:dyDescent="0.25">
      <c r="B17" s="2">
        <v>100630</v>
      </c>
      <c r="C17" s="2" t="s">
        <v>93</v>
      </c>
      <c r="D17" s="24" t="str">
        <f>IF(F17=TRUE,1,"")</f>
        <v/>
      </c>
      <c r="E17" s="200">
        <f>IF(F17=TRUE,VLOOKUP(B17,cenik!$A$2:$C$346,3,FALSE),0)</f>
        <v>0</v>
      </c>
      <c r="F17" s="33" t="b">
        <v>0</v>
      </c>
      <c r="H17" s="32">
        <f t="shared" ref="H17:H18" si="0">IF(F17=TRUE,D17,0)</f>
        <v>0</v>
      </c>
    </row>
    <row r="18" spans="1:8" x14ac:dyDescent="0.25">
      <c r="B18" s="2">
        <v>100632</v>
      </c>
      <c r="C18" s="2" t="s">
        <v>176</v>
      </c>
      <c r="D18" s="27">
        <v>0</v>
      </c>
      <c r="E18" s="200">
        <f>D18*G18</f>
        <v>0</v>
      </c>
      <c r="F18" s="31" t="b">
        <v>0</v>
      </c>
      <c r="G18" s="32">
        <f>IF(F18=TRUE,VLOOKUP(B18,cenik!$A$2:$C$346,3,FALSE),0)</f>
        <v>0</v>
      </c>
      <c r="H18" s="32">
        <f t="shared" si="0"/>
        <v>0</v>
      </c>
    </row>
    <row r="19" spans="1:8" x14ac:dyDescent="0.25">
      <c r="B19" s="2">
        <v>100683</v>
      </c>
      <c r="C19" s="2" t="s">
        <v>109</v>
      </c>
      <c r="E19" s="200">
        <f>IF(F19=TRUE,VLOOKUP(B19,cenik!$A$2:$C$346,3,FALSE),0)</f>
        <v>0</v>
      </c>
      <c r="F19" s="31" t="b">
        <v>0</v>
      </c>
    </row>
    <row r="20" spans="1:8" x14ac:dyDescent="0.25">
      <c r="B20" s="2">
        <v>100633</v>
      </c>
      <c r="C20" s="2" t="s">
        <v>108</v>
      </c>
      <c r="D20" s="27">
        <v>0</v>
      </c>
      <c r="E20" s="200">
        <f>D20*G20</f>
        <v>0</v>
      </c>
      <c r="F20" s="31" t="b">
        <v>0</v>
      </c>
      <c r="G20" s="32">
        <f>IF(F20=TRUE,VLOOKUP(B20,cenik!$A$2:$C$346,3,FALSE),0)</f>
        <v>0</v>
      </c>
      <c r="H20" s="32">
        <f>IF(F20=TRUE,D20,0)</f>
        <v>0</v>
      </c>
    </row>
    <row r="21" spans="1:8" x14ac:dyDescent="0.25">
      <c r="E21" s="200"/>
    </row>
    <row r="22" spans="1:8" x14ac:dyDescent="0.25">
      <c r="A22" s="209" t="s">
        <v>367</v>
      </c>
      <c r="B22" s="209"/>
      <c r="C22" s="209"/>
      <c r="D22" s="209"/>
      <c r="E22" s="209"/>
    </row>
    <row r="23" spans="1:8" x14ac:dyDescent="0.25">
      <c r="B23" s="2">
        <v>100700</v>
      </c>
      <c r="C23" s="2" t="s">
        <v>168</v>
      </c>
      <c r="D23" s="24" t="str">
        <f>IF(F23=TRUE,1,"")</f>
        <v/>
      </c>
      <c r="E23" s="200">
        <f>IF(F23=TRUE,VLOOKUP(B23,cenik!$A$2:$C$346,3,FALSE),0)</f>
        <v>0</v>
      </c>
      <c r="F23" s="31" t="b">
        <v>0</v>
      </c>
      <c r="H23" s="32">
        <f>IF(F23=TRUE,D23,0)</f>
        <v>0</v>
      </c>
    </row>
    <row r="24" spans="1:8" x14ac:dyDescent="0.25">
      <c r="B24" s="2">
        <v>200241</v>
      </c>
      <c r="C24" s="2" t="s">
        <v>169</v>
      </c>
      <c r="D24" s="24" t="str">
        <f t="shared" ref="D24:D28" si="1">IF(F24=TRUE,1,"")</f>
        <v/>
      </c>
      <c r="E24" s="200">
        <f>IF(F24=TRUE,VLOOKUP(B24,cenik!$A$2:$C$346,3,FALSE),0)</f>
        <v>0</v>
      </c>
      <c r="F24" s="31" t="b">
        <v>0</v>
      </c>
    </row>
    <row r="25" spans="1:8" x14ac:dyDescent="0.25">
      <c r="B25" s="2">
        <v>200243</v>
      </c>
      <c r="C25" s="2" t="s">
        <v>170</v>
      </c>
      <c r="D25" s="24" t="str">
        <f t="shared" si="1"/>
        <v/>
      </c>
      <c r="E25" s="200">
        <f>IF(F25=TRUE,VLOOKUP(B25,cenik!$A$2:$C$346,3,FALSE),0)</f>
        <v>0</v>
      </c>
      <c r="F25" s="31" t="b">
        <v>0</v>
      </c>
    </row>
    <row r="26" spans="1:8" x14ac:dyDescent="0.25">
      <c r="B26" s="2">
        <v>100710</v>
      </c>
      <c r="C26" s="2" t="s">
        <v>368</v>
      </c>
      <c r="D26" s="24" t="str">
        <f t="shared" si="1"/>
        <v/>
      </c>
      <c r="E26" s="200">
        <f>IF(F26=TRUE,VLOOKUP(B26,cenik!$A$2:$C$346,3,FALSE),0)</f>
        <v>0</v>
      </c>
      <c r="F26" s="31" t="b">
        <v>0</v>
      </c>
      <c r="H26" s="32">
        <f t="shared" ref="H26" si="2">IF(F26=TRUE,D26,0)</f>
        <v>0</v>
      </c>
    </row>
    <row r="27" spans="1:8" x14ac:dyDescent="0.25">
      <c r="B27" s="2">
        <v>200241</v>
      </c>
      <c r="C27" s="2" t="s">
        <v>369</v>
      </c>
      <c r="D27" s="24" t="str">
        <f t="shared" si="1"/>
        <v/>
      </c>
      <c r="E27" s="200">
        <f>IF(F27=TRUE,VLOOKUP(B27,cenik!$A$2:$C$346,3,FALSE),0)</f>
        <v>0</v>
      </c>
      <c r="F27" s="31" t="b">
        <v>0</v>
      </c>
    </row>
    <row r="28" spans="1:8" x14ac:dyDescent="0.25">
      <c r="B28" s="2">
        <v>200243</v>
      </c>
      <c r="C28" s="2" t="s">
        <v>370</v>
      </c>
      <c r="D28" s="24" t="str">
        <f t="shared" si="1"/>
        <v/>
      </c>
      <c r="E28" s="200">
        <f>IF(F28=TRUE,VLOOKUP(B28,cenik!$A$2:$C$346,3,FALSE),0)</f>
        <v>0</v>
      </c>
      <c r="F28" s="31" t="b">
        <v>0</v>
      </c>
    </row>
    <row r="29" spans="1:8" x14ac:dyDescent="0.25">
      <c r="E29" s="200"/>
    </row>
    <row r="30" spans="1:8" x14ac:dyDescent="0.25">
      <c r="A30" s="207" t="s">
        <v>75</v>
      </c>
      <c r="B30" s="207"/>
      <c r="C30" s="207"/>
      <c r="D30" s="207"/>
      <c r="E30" s="207"/>
    </row>
    <row r="31" spans="1:8" x14ac:dyDescent="0.25">
      <c r="B31" s="2">
        <v>200300</v>
      </c>
      <c r="C31" s="2" t="s">
        <v>76</v>
      </c>
      <c r="E31" s="200">
        <f>IF(F31=TRUE,VLOOKUP(B31,cenik!A4:C346,3,FALSE),0)</f>
        <v>0</v>
      </c>
      <c r="F31" s="31" t="b">
        <v>0</v>
      </c>
    </row>
    <row r="32" spans="1:8" x14ac:dyDescent="0.25">
      <c r="B32" s="2">
        <v>200265</v>
      </c>
      <c r="C32" s="2" t="s">
        <v>77</v>
      </c>
      <c r="E32" s="200">
        <f>IF(F32=TRUE,VLOOKUP(B32,cenik!A4:C346,3,FALSE),0)</f>
        <v>0</v>
      </c>
      <c r="F32" s="31" t="b">
        <v>0</v>
      </c>
    </row>
    <row r="33" spans="1:6" x14ac:dyDescent="0.25">
      <c r="B33" s="2">
        <v>200267</v>
      </c>
      <c r="C33" s="2" t="s">
        <v>78</v>
      </c>
      <c r="E33" s="200">
        <f>IF(F33=TRUE,VLOOKUP(B33,cenik!A4:C346,3,FALSE),0)</f>
        <v>0</v>
      </c>
      <c r="F33" s="31" t="b">
        <v>0</v>
      </c>
    </row>
    <row r="34" spans="1:6" x14ac:dyDescent="0.25">
      <c r="B34" s="2">
        <v>200302</v>
      </c>
      <c r="C34" s="2" t="s">
        <v>79</v>
      </c>
      <c r="E34" s="200">
        <f>IF(F34=TRUE,VLOOKUP(B34,cenik!A4:C346,3,FALSE),0)</f>
        <v>0</v>
      </c>
      <c r="F34" s="31" t="b">
        <v>0</v>
      </c>
    </row>
    <row r="35" spans="1:6" x14ac:dyDescent="0.25">
      <c r="B35" s="2">
        <v>200271</v>
      </c>
      <c r="C35" s="2" t="s">
        <v>80</v>
      </c>
      <c r="E35" s="200">
        <f>IF(F35=TRUE,VLOOKUP(B35,cenik!A4:C346,3,FALSE),0)</f>
        <v>0</v>
      </c>
      <c r="F35" s="31" t="b">
        <v>0</v>
      </c>
    </row>
    <row r="36" spans="1:6" x14ac:dyDescent="0.25">
      <c r="B36" s="2">
        <v>200273</v>
      </c>
      <c r="C36" s="2" t="s">
        <v>81</v>
      </c>
      <c r="E36" s="200">
        <f>IF(F36=TRUE,VLOOKUP(B36,cenik!A4:C346,3,FALSE),0)</f>
        <v>0</v>
      </c>
      <c r="F36" s="31" t="b">
        <v>0</v>
      </c>
    </row>
    <row r="37" spans="1:6" x14ac:dyDescent="0.25">
      <c r="B37" s="2">
        <v>200306</v>
      </c>
      <c r="C37" s="2" t="s">
        <v>127</v>
      </c>
      <c r="E37" s="200">
        <f>IF(F37=TRUE,VLOOKUP(B37,cenik!A4:C346,3,FALSE),0)</f>
        <v>0</v>
      </c>
      <c r="F37" s="31" t="b">
        <v>0</v>
      </c>
    </row>
    <row r="38" spans="1:6" x14ac:dyDescent="0.25">
      <c r="E38" s="201"/>
    </row>
    <row r="39" spans="1:6" x14ac:dyDescent="0.25">
      <c r="B39" s="2">
        <v>200330</v>
      </c>
      <c r="C39" s="2" t="s">
        <v>158</v>
      </c>
      <c r="E39" s="200">
        <f>IF(F39=TRUE,VLOOKUP(B39,cenik!A4:C346,3,FALSE),0)</f>
        <v>0</v>
      </c>
      <c r="F39" s="31" t="b">
        <v>0</v>
      </c>
    </row>
    <row r="40" spans="1:6" x14ac:dyDescent="0.25">
      <c r="B40" s="2">
        <v>200331</v>
      </c>
      <c r="C40" s="2" t="s">
        <v>159</v>
      </c>
      <c r="E40" s="200">
        <f>IF(F40=TRUE,VLOOKUP(B40,cenik!A4:C346,3,FALSE),0)</f>
        <v>0</v>
      </c>
      <c r="F40" s="31" t="b">
        <v>0</v>
      </c>
    </row>
    <row r="41" spans="1:6" x14ac:dyDescent="0.25">
      <c r="C41" s="2" t="str">
        <f>IF(E40+E39=0,"","Odečet ceny šroubení")</f>
        <v/>
      </c>
      <c r="E41" s="200" t="str">
        <f>IF(E40+E39=0,"",-1*VLOOKUP(100682,cenik!A11:C353,3,FALSE))</f>
        <v/>
      </c>
    </row>
    <row r="42" spans="1:6" x14ac:dyDescent="0.25">
      <c r="B42" s="2">
        <v>100575</v>
      </c>
      <c r="C42" s="2" t="s">
        <v>89</v>
      </c>
      <c r="E42" s="200">
        <f>IF(F42=TRUE,VLOOKUP(B42,cenik!A6:C348,3,FALSE),0)</f>
        <v>0</v>
      </c>
      <c r="F42" s="31" t="b">
        <v>0</v>
      </c>
    </row>
    <row r="43" spans="1:6" x14ac:dyDescent="0.25">
      <c r="B43" s="2">
        <v>100576</v>
      </c>
      <c r="C43" s="2" t="s">
        <v>90</v>
      </c>
      <c r="E43" s="200">
        <f>IF(F43=TRUE,VLOOKUP(B43,cenik!A2:C349,3,FALSE),0)</f>
        <v>0</v>
      </c>
      <c r="F43" s="31" t="b">
        <v>0</v>
      </c>
    </row>
    <row r="44" spans="1:6" x14ac:dyDescent="0.25">
      <c r="B44" s="2">
        <v>100488</v>
      </c>
      <c r="C44" s="2" t="s">
        <v>377</v>
      </c>
      <c r="E44" s="200">
        <f>IF(F44=TRUE,VLOOKUP(B44,cenik!A2:C349,3,FALSE),0)</f>
        <v>0</v>
      </c>
      <c r="F44" s="31" t="b">
        <v>0</v>
      </c>
    </row>
    <row r="45" spans="1:6" x14ac:dyDescent="0.25">
      <c r="E45" s="201"/>
    </row>
    <row r="46" spans="1:6" s="31" customFormat="1" x14ac:dyDescent="0.25">
      <c r="A46" s="2"/>
      <c r="B46" s="2"/>
      <c r="C46" s="6" t="s">
        <v>82</v>
      </c>
      <c r="D46" s="28"/>
      <c r="E46" s="202">
        <f>SUM(E4:E14,E16:E20,E23:E28,E31:E44)</f>
        <v>0</v>
      </c>
    </row>
    <row r="47" spans="1:6" s="31" customFormat="1" x14ac:dyDescent="0.25">
      <c r="A47" s="2"/>
      <c r="B47" s="2"/>
      <c r="C47" s="30" t="str">
        <f>IF(SUM(H16:H20)&gt;3,"TimNet 250 umožňuje připojit pouze 4 teplotní čidla","")</f>
        <v/>
      </c>
      <c r="D47" s="28"/>
      <c r="E47" s="7"/>
    </row>
    <row r="48" spans="1:6" s="31" customFormat="1" x14ac:dyDescent="0.25">
      <c r="A48" s="2"/>
      <c r="B48" s="2"/>
      <c r="C48" s="30" t="str">
        <f>IF(SUM(H16:H17)&gt;1,"TimNet 250 umožňuje připojit pouze 2 termočlánková čidla K","")</f>
        <v/>
      </c>
      <c r="D48" s="28"/>
      <c r="E48" s="7"/>
    </row>
    <row r="49" spans="3:3" ht="15" customHeight="1" x14ac:dyDescent="0.25">
      <c r="C49" s="30" t="str">
        <f>IF(SUM(H23:H28)&gt;1,"TimNet 250 umožňuje připojit pouze 2 servopohony","")</f>
        <v/>
      </c>
    </row>
  </sheetData>
  <sheetProtection algorithmName="SHA-512" hashValue="uhlccDFflyv+RRpVTXMtE2ozzwsNr81C+oIq+ieK1Y1hc4LIm5sC3rPOI/j5Vpg8MGLIykwVy6sfH19E2I2zGQ==" saltValue="UvQqBrKFyzOvwl+jJ4kslg==" spinCount="100000" sheet="1" objects="1" scenarios="1"/>
  <mergeCells count="4">
    <mergeCell ref="A3:E3"/>
    <mergeCell ref="A15:E15"/>
    <mergeCell ref="A30:E30"/>
    <mergeCell ref="A22:E22"/>
  </mergeCells>
  <pageMargins left="0.25" right="0.25" top="0.75" bottom="0.75" header="0.3" footer="0.3"/>
  <pageSetup paperSize="9" orientation="portrait" horizontalDpi="4294967294" verticalDpi="0" r:id="rId1"/>
  <ignoredErrors>
    <ignoredError sqref="E12 E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161925</xdr:rowOff>
                  </from>
                  <to>
                    <xdr:col>0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552450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0</xdr:rowOff>
                  </from>
                  <to>
                    <xdr:col>0</xdr:col>
                    <xdr:colOff>514350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161925</xdr:rowOff>
                  </from>
                  <to>
                    <xdr:col>0</xdr:col>
                    <xdr:colOff>571500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161925</xdr:rowOff>
                  </from>
                  <to>
                    <xdr:col>0</xdr:col>
                    <xdr:colOff>552450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190500</xdr:rowOff>
                  </from>
                  <to>
                    <xdr:col>0</xdr:col>
                    <xdr:colOff>628650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9525</xdr:rowOff>
                  </from>
                  <to>
                    <xdr:col>0</xdr:col>
                    <xdr:colOff>571500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0</xdr:rowOff>
                  </from>
                  <to>
                    <xdr:col>0</xdr:col>
                    <xdr:colOff>504825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171450</xdr:rowOff>
                  </from>
                  <to>
                    <xdr:col>0</xdr:col>
                    <xdr:colOff>523875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0</xdr:rowOff>
                  </from>
                  <to>
                    <xdr:col>0</xdr:col>
                    <xdr:colOff>552450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1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43</xdr:row>
                    <xdr:rowOff>0</xdr:rowOff>
                  </from>
                  <to>
                    <xdr:col>0</xdr:col>
                    <xdr:colOff>523875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2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3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24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25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26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27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6" r:id="rId28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7" r:id="rId29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8" r:id="rId30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571500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9" r:id="rId31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171450</xdr:rowOff>
                  </from>
                  <to>
                    <xdr:col>0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0" r:id="rId32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1" r:id="rId33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2" r:id="rId34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161925</xdr:rowOff>
                  </from>
                  <to>
                    <xdr:col>0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9770-A3BF-4B48-BE56-F9C1E4F541A3}">
  <sheetPr>
    <tabColor theme="8" tint="0.59999389629810485"/>
  </sheetPr>
  <dimension ref="A1:H49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51.85546875" style="2" bestFit="1" customWidth="1"/>
    <col min="4" max="4" width="6" style="24" bestFit="1" customWidth="1"/>
    <col min="5" max="5" width="11.42578125" style="5" customWidth="1"/>
    <col min="6" max="6" width="12.85546875" style="34" hidden="1" customWidth="1"/>
    <col min="7" max="16384" width="9.140625" style="32" hidden="1"/>
  </cols>
  <sheetData>
    <row r="1" spans="1:8" x14ac:dyDescent="0.25">
      <c r="A1" s="10"/>
      <c r="B1" s="11" t="s">
        <v>68</v>
      </c>
      <c r="C1" s="11" t="s">
        <v>69</v>
      </c>
      <c r="D1" s="11" t="s">
        <v>107</v>
      </c>
      <c r="E1" s="11" t="s">
        <v>425</v>
      </c>
    </row>
    <row r="2" spans="1:8" x14ac:dyDescent="0.25">
      <c r="A2" s="12"/>
      <c r="B2" s="13"/>
      <c r="C2" s="13"/>
      <c r="D2" s="13"/>
      <c r="E2" s="13"/>
    </row>
    <row r="3" spans="1:8" x14ac:dyDescent="0.25">
      <c r="A3" s="206" t="s">
        <v>70</v>
      </c>
      <c r="B3" s="206"/>
      <c r="C3" s="206"/>
      <c r="D3" s="206"/>
      <c r="E3" s="206"/>
    </row>
    <row r="4" spans="1:8" x14ac:dyDescent="0.25">
      <c r="B4" s="2">
        <v>200918</v>
      </c>
      <c r="C4" s="2" t="s">
        <v>371</v>
      </c>
      <c r="E4" s="200">
        <f>IF(F4=TRUE,VLOOKUP(B4,cenik!A4:C346,3,FALSE),0)</f>
        <v>0</v>
      </c>
      <c r="F4" s="34" t="b">
        <v>0</v>
      </c>
    </row>
    <row r="5" spans="1:8" x14ac:dyDescent="0.25">
      <c r="B5" s="2">
        <v>200919</v>
      </c>
      <c r="C5" s="2" t="s">
        <v>372</v>
      </c>
      <c r="E5" s="200">
        <f>IF(F5=TRUE,VLOOKUP(B5,cenik!A5:C347,3,FALSE),0)</f>
        <v>0</v>
      </c>
      <c r="F5" s="34" t="b">
        <v>0</v>
      </c>
    </row>
    <row r="6" spans="1:8" x14ac:dyDescent="0.25">
      <c r="B6" s="2">
        <v>200920</v>
      </c>
      <c r="C6" s="2" t="s">
        <v>373</v>
      </c>
      <c r="E6" s="200">
        <f>IF(F6=TRUE,VLOOKUP(B6,cenik!A6:C348,3,FALSE),0)</f>
        <v>0</v>
      </c>
      <c r="F6" s="34" t="b">
        <v>0</v>
      </c>
    </row>
    <row r="7" spans="1:8" x14ac:dyDescent="0.25">
      <c r="B7" s="2">
        <v>200921</v>
      </c>
      <c r="C7" s="2" t="s">
        <v>374</v>
      </c>
      <c r="E7" s="200">
        <f>IF(F7=TRUE,VLOOKUP(B7,cenik!A7:C349,3,FALSE),0)</f>
        <v>0</v>
      </c>
      <c r="F7" s="34" t="b">
        <v>0</v>
      </c>
    </row>
    <row r="8" spans="1:8" x14ac:dyDescent="0.25">
      <c r="B8" s="2">
        <v>200922</v>
      </c>
      <c r="C8" s="2" t="s">
        <v>375</v>
      </c>
      <c r="E8" s="200">
        <f>IF(F8=TRUE,VLOOKUP(B8,cenik!A8:C350,3,FALSE),0)</f>
        <v>0</v>
      </c>
      <c r="F8" s="34" t="b">
        <v>0</v>
      </c>
    </row>
    <row r="9" spans="1:8" x14ac:dyDescent="0.25">
      <c r="B9" s="2">
        <v>200923</v>
      </c>
      <c r="C9" s="2" t="s">
        <v>376</v>
      </c>
      <c r="E9" s="200">
        <f>IF(F9=TRUE,VLOOKUP(B9,cenik!A9:C351,3,FALSE),0)</f>
        <v>0</v>
      </c>
      <c r="F9" s="34" t="b">
        <v>0</v>
      </c>
    </row>
    <row r="10" spans="1:8" x14ac:dyDescent="0.25">
      <c r="E10" s="200"/>
    </row>
    <row r="11" spans="1:8" x14ac:dyDescent="0.25">
      <c r="B11" s="2">
        <v>200243</v>
      </c>
      <c r="C11" s="2" t="s">
        <v>160</v>
      </c>
      <c r="E11" s="200">
        <f>IF(F11=TRUE,VLOOKUP(B11,cenik!A11:C353,3,FALSE),0)</f>
        <v>0</v>
      </c>
      <c r="F11" s="34" t="b">
        <v>0</v>
      </c>
    </row>
    <row r="12" spans="1:8" x14ac:dyDescent="0.25">
      <c r="C12" s="2" t="str">
        <f>IF(E11=0,"","Odečet ceny standardního kabelu do 55°C")</f>
        <v/>
      </c>
      <c r="E12" s="200" t="str">
        <f>IF(E11=0,"",-1*VLOOKUP(200241,cenik!A11:C353,3,FALSE))</f>
        <v/>
      </c>
    </row>
    <row r="13" spans="1:8" x14ac:dyDescent="0.25">
      <c r="B13" s="2">
        <v>100710</v>
      </c>
      <c r="C13" s="2" t="s">
        <v>167</v>
      </c>
      <c r="E13" s="200">
        <f>IF(F13=TRUE,VLOOKUP(B13,cenik!A11:C353,3,FALSE),0)</f>
        <v>0</v>
      </c>
      <c r="F13" s="34" t="b">
        <v>0</v>
      </c>
    </row>
    <row r="14" spans="1:8" x14ac:dyDescent="0.25">
      <c r="C14" s="2" t="str">
        <f>IF(E13=0,"","Odečet ceny serva Standard")</f>
        <v/>
      </c>
      <c r="E14" s="200" t="str">
        <f>IF(E13=0,"",-1*VLOOKUP(100700,cenik!A11:C353,3,FALSE))</f>
        <v/>
      </c>
    </row>
    <row r="15" spans="1:8" x14ac:dyDescent="0.25">
      <c r="A15" s="208" t="s">
        <v>91</v>
      </c>
      <c r="B15" s="208"/>
      <c r="C15" s="208"/>
      <c r="D15" s="208"/>
      <c r="E15" s="208"/>
    </row>
    <row r="16" spans="1:8" x14ac:dyDescent="0.25">
      <c r="B16" s="2">
        <v>100602</v>
      </c>
      <c r="C16" s="2" t="s">
        <v>92</v>
      </c>
      <c r="D16" s="24" t="str">
        <f>IF(F16=TRUE,1,"")</f>
        <v/>
      </c>
      <c r="E16" s="200">
        <f>IF(F16=TRUE,VLOOKUP(B16,cenik!$A$2:$C$346,3,FALSE),0)</f>
        <v>0</v>
      </c>
      <c r="F16" s="35" t="b">
        <v>0</v>
      </c>
      <c r="H16" s="32">
        <f>IF(F16=TRUE,D16,0)</f>
        <v>0</v>
      </c>
    </row>
    <row r="17" spans="1:8" x14ac:dyDescent="0.25">
      <c r="B17" s="2">
        <v>100630</v>
      </c>
      <c r="C17" s="2" t="s">
        <v>93</v>
      </c>
      <c r="D17" s="24" t="str">
        <f>IF(F17=TRUE,1,"")</f>
        <v/>
      </c>
      <c r="E17" s="200">
        <f>IF(F17=TRUE,VLOOKUP(B17,cenik!$A$2:$C$346,3,FALSE),0)</f>
        <v>0</v>
      </c>
      <c r="F17" s="35" t="b">
        <v>0</v>
      </c>
      <c r="H17" s="32">
        <f t="shared" ref="H17:H18" si="0">IF(F17=TRUE,D17,0)</f>
        <v>0</v>
      </c>
    </row>
    <row r="18" spans="1:8" x14ac:dyDescent="0.25">
      <c r="B18" s="2">
        <v>100632</v>
      </c>
      <c r="C18" s="2" t="s">
        <v>176</v>
      </c>
      <c r="D18" s="27">
        <v>0</v>
      </c>
      <c r="E18" s="200">
        <f>D18*G18</f>
        <v>0</v>
      </c>
      <c r="F18" s="34" t="b">
        <v>0</v>
      </c>
      <c r="G18" s="32">
        <f>IF(F18=TRUE,VLOOKUP(B18,cenik!$A$2:$C$346,3,FALSE),0)</f>
        <v>0</v>
      </c>
      <c r="H18" s="32">
        <f t="shared" si="0"/>
        <v>0</v>
      </c>
    </row>
    <row r="19" spans="1:8" x14ac:dyDescent="0.25">
      <c r="B19" s="2">
        <v>100683</v>
      </c>
      <c r="C19" s="2" t="s">
        <v>109</v>
      </c>
      <c r="E19" s="200">
        <f>IF(F19=TRUE,VLOOKUP(B19,cenik!$A$2:$C$346,3,FALSE),0)</f>
        <v>0</v>
      </c>
      <c r="F19" s="34" t="b">
        <v>0</v>
      </c>
    </row>
    <row r="20" spans="1:8" x14ac:dyDescent="0.25">
      <c r="B20" s="2">
        <v>100633</v>
      </c>
      <c r="C20" s="2" t="s">
        <v>108</v>
      </c>
      <c r="D20" s="27">
        <v>0</v>
      </c>
      <c r="E20" s="200">
        <f>D20*G20</f>
        <v>0</v>
      </c>
      <c r="F20" s="34" t="b">
        <v>0</v>
      </c>
      <c r="G20" s="32">
        <f>IF(F20=TRUE,VLOOKUP(B20,cenik!$A$2:$C$346,3,FALSE),0)</f>
        <v>0</v>
      </c>
      <c r="H20" s="32">
        <f>IF(F20=TRUE,D20,0)</f>
        <v>0</v>
      </c>
    </row>
    <row r="21" spans="1:8" x14ac:dyDescent="0.25">
      <c r="E21" s="200"/>
    </row>
    <row r="22" spans="1:8" x14ac:dyDescent="0.25">
      <c r="A22" s="209" t="s">
        <v>365</v>
      </c>
      <c r="B22" s="209"/>
      <c r="C22" s="209"/>
      <c r="D22" s="209"/>
      <c r="E22" s="209"/>
    </row>
    <row r="23" spans="1:8" x14ac:dyDescent="0.25">
      <c r="B23" s="2">
        <v>100700</v>
      </c>
      <c r="C23" s="2" t="s">
        <v>168</v>
      </c>
      <c r="D23" s="27">
        <v>0</v>
      </c>
      <c r="E23" s="200">
        <f>D23*G23</f>
        <v>0</v>
      </c>
      <c r="F23" s="34" t="b">
        <v>0</v>
      </c>
      <c r="G23" s="32">
        <f>IF(F23=TRUE,VLOOKUP(B23,cenik!$A$2:$C$346,3,FALSE),0)</f>
        <v>0</v>
      </c>
      <c r="H23" s="32">
        <f>IF(F23=TRUE,D23,0)</f>
        <v>0</v>
      </c>
    </row>
    <row r="24" spans="1:8" x14ac:dyDescent="0.25">
      <c r="B24" s="2">
        <v>200241</v>
      </c>
      <c r="C24" s="2" t="s">
        <v>169</v>
      </c>
      <c r="D24" s="27">
        <v>0</v>
      </c>
      <c r="E24" s="200">
        <f t="shared" ref="E24:E28" si="1">D24*G24</f>
        <v>0</v>
      </c>
      <c r="F24" s="34" t="b">
        <v>0</v>
      </c>
      <c r="G24" s="32">
        <f>IF(F24=TRUE,VLOOKUP(B24,cenik!$A$2:$C$346,3,FALSE),0)</f>
        <v>0</v>
      </c>
    </row>
    <row r="25" spans="1:8" x14ac:dyDescent="0.25">
      <c r="B25" s="2">
        <v>200243</v>
      </c>
      <c r="C25" s="2" t="s">
        <v>170</v>
      </c>
      <c r="D25" s="27">
        <v>0</v>
      </c>
      <c r="E25" s="200">
        <f t="shared" si="1"/>
        <v>0</v>
      </c>
      <c r="F25" s="34" t="b">
        <v>0</v>
      </c>
      <c r="G25" s="32">
        <f>IF(F25=TRUE,VLOOKUP(B25,cenik!$A$2:$C$346,3,FALSE),0)</f>
        <v>0</v>
      </c>
    </row>
    <row r="26" spans="1:8" x14ac:dyDescent="0.25">
      <c r="B26" s="2">
        <v>100710</v>
      </c>
      <c r="C26" s="2" t="s">
        <v>368</v>
      </c>
      <c r="D26" s="27">
        <v>0</v>
      </c>
      <c r="E26" s="200">
        <f t="shared" si="1"/>
        <v>0</v>
      </c>
      <c r="F26" s="34" t="b">
        <v>0</v>
      </c>
      <c r="G26" s="32">
        <f>IF(F26=TRUE,VLOOKUP(B26,cenik!$A$2:$C$346,3,FALSE),0)</f>
        <v>0</v>
      </c>
      <c r="H26" s="32">
        <f t="shared" ref="H26" si="2">IF(F26=TRUE,D26,0)</f>
        <v>0</v>
      </c>
    </row>
    <row r="27" spans="1:8" x14ac:dyDescent="0.25">
      <c r="B27" s="2">
        <v>200241</v>
      </c>
      <c r="C27" s="2" t="s">
        <v>369</v>
      </c>
      <c r="D27" s="27">
        <v>0</v>
      </c>
      <c r="E27" s="200">
        <f t="shared" si="1"/>
        <v>0</v>
      </c>
      <c r="F27" s="34" t="b">
        <v>0</v>
      </c>
      <c r="G27" s="32">
        <f>IF(F27=TRUE,VLOOKUP(B27,cenik!$A$2:$C$346,3,FALSE),0)</f>
        <v>0</v>
      </c>
    </row>
    <row r="28" spans="1:8" x14ac:dyDescent="0.25">
      <c r="B28" s="2">
        <v>200243</v>
      </c>
      <c r="C28" s="2" t="s">
        <v>370</v>
      </c>
      <c r="D28" s="27">
        <v>0</v>
      </c>
      <c r="E28" s="200">
        <f t="shared" si="1"/>
        <v>0</v>
      </c>
      <c r="F28" s="34" t="b">
        <v>0</v>
      </c>
      <c r="G28" s="32">
        <f>IF(F28=TRUE,VLOOKUP(B28,cenik!$A$2:$C$346,3,FALSE),0)</f>
        <v>0</v>
      </c>
    </row>
    <row r="29" spans="1:8" x14ac:dyDescent="0.25">
      <c r="E29" s="200"/>
    </row>
    <row r="30" spans="1:8" x14ac:dyDescent="0.25">
      <c r="A30" s="207" t="s">
        <v>75</v>
      </c>
      <c r="B30" s="207"/>
      <c r="C30" s="207"/>
      <c r="D30" s="207"/>
      <c r="E30" s="207"/>
    </row>
    <row r="31" spans="1:8" x14ac:dyDescent="0.25">
      <c r="B31" s="2">
        <v>200300</v>
      </c>
      <c r="C31" s="2" t="s">
        <v>76</v>
      </c>
      <c r="E31" s="200">
        <f>IF(F31=TRUE,VLOOKUP(B31,cenik!A4:C346,3,FALSE),0)</f>
        <v>0</v>
      </c>
      <c r="F31" s="34" t="b">
        <v>0</v>
      </c>
    </row>
    <row r="32" spans="1:8" x14ac:dyDescent="0.25">
      <c r="B32" s="2">
        <v>200265</v>
      </c>
      <c r="C32" s="2" t="s">
        <v>77</v>
      </c>
      <c r="E32" s="200">
        <f>IF(F32=TRUE,VLOOKUP(B32,cenik!A4:C346,3,FALSE),0)</f>
        <v>0</v>
      </c>
      <c r="F32" s="34" t="b">
        <v>0</v>
      </c>
    </row>
    <row r="33" spans="1:6" x14ac:dyDescent="0.25">
      <c r="B33" s="2">
        <v>200267</v>
      </c>
      <c r="C33" s="2" t="s">
        <v>78</v>
      </c>
      <c r="E33" s="200">
        <f>IF(F33=TRUE,VLOOKUP(B33,cenik!A4:C346,3,FALSE),0)</f>
        <v>0</v>
      </c>
      <c r="F33" s="34" t="b">
        <v>0</v>
      </c>
    </row>
    <row r="34" spans="1:6" x14ac:dyDescent="0.25">
      <c r="B34" s="2">
        <v>200302</v>
      </c>
      <c r="C34" s="2" t="s">
        <v>79</v>
      </c>
      <c r="E34" s="200">
        <f>IF(F34=TRUE,VLOOKUP(B34,cenik!A4:C346,3,FALSE),0)</f>
        <v>0</v>
      </c>
      <c r="F34" s="34" t="b">
        <v>0</v>
      </c>
    </row>
    <row r="35" spans="1:6" x14ac:dyDescent="0.25">
      <c r="B35" s="2">
        <v>200271</v>
      </c>
      <c r="C35" s="2" t="s">
        <v>80</v>
      </c>
      <c r="E35" s="200">
        <f>IF(F35=TRUE,VLOOKUP(B35,cenik!A4:C346,3,FALSE),0)</f>
        <v>0</v>
      </c>
      <c r="F35" s="34" t="b">
        <v>0</v>
      </c>
    </row>
    <row r="36" spans="1:6" x14ac:dyDescent="0.25">
      <c r="B36" s="2">
        <v>200273</v>
      </c>
      <c r="C36" s="2" t="s">
        <v>81</v>
      </c>
      <c r="E36" s="200">
        <f>IF(F36=TRUE,VLOOKUP(B36,cenik!A4:C346,3,FALSE),0)</f>
        <v>0</v>
      </c>
      <c r="F36" s="34" t="b">
        <v>0</v>
      </c>
    </row>
    <row r="37" spans="1:6" x14ac:dyDescent="0.25">
      <c r="B37" s="2">
        <v>200306</v>
      </c>
      <c r="C37" s="2" t="s">
        <v>127</v>
      </c>
      <c r="E37" s="200">
        <f>IF(F37=TRUE,VLOOKUP(B37,cenik!A4:C346,3,FALSE),0)</f>
        <v>0</v>
      </c>
      <c r="F37" s="34" t="b">
        <v>0</v>
      </c>
    </row>
    <row r="38" spans="1:6" x14ac:dyDescent="0.25">
      <c r="E38" s="201"/>
    </row>
    <row r="39" spans="1:6" x14ac:dyDescent="0.25">
      <c r="B39" s="2">
        <v>200330</v>
      </c>
      <c r="C39" s="2" t="s">
        <v>158</v>
      </c>
      <c r="E39" s="200">
        <f>IF(F39=TRUE,VLOOKUP(B39,cenik!A4:C346,3,FALSE),0)</f>
        <v>0</v>
      </c>
      <c r="F39" s="34" t="b">
        <v>0</v>
      </c>
    </row>
    <row r="40" spans="1:6" x14ac:dyDescent="0.25">
      <c r="B40" s="2">
        <v>200331</v>
      </c>
      <c r="C40" s="2" t="s">
        <v>159</v>
      </c>
      <c r="E40" s="200">
        <f>IF(F40=TRUE,VLOOKUP(B40,cenik!A4:C346,3,FALSE),0)</f>
        <v>0</v>
      </c>
      <c r="F40" s="34" t="b">
        <v>0</v>
      </c>
    </row>
    <row r="41" spans="1:6" x14ac:dyDescent="0.25">
      <c r="C41" s="2" t="str">
        <f>IF(E40+E39=0,"","Odečet ceny šroubení")</f>
        <v/>
      </c>
      <c r="E41" s="200" t="str">
        <f>IF(E40+E39=0,"",-1*VLOOKUP(100682,cenik!A11:C353,3,FALSE))</f>
        <v/>
      </c>
    </row>
    <row r="42" spans="1:6" x14ac:dyDescent="0.25">
      <c r="B42" s="2">
        <v>100575</v>
      </c>
      <c r="C42" s="2" t="s">
        <v>89</v>
      </c>
      <c r="E42" s="200">
        <f>IF(F42=TRUE,VLOOKUP(B42,cenik!A6:C348,3,FALSE),0)</f>
        <v>0</v>
      </c>
      <c r="F42" s="34" t="b">
        <v>0</v>
      </c>
    </row>
    <row r="43" spans="1:6" x14ac:dyDescent="0.25">
      <c r="B43" s="2">
        <v>100576</v>
      </c>
      <c r="C43" s="2" t="s">
        <v>90</v>
      </c>
      <c r="E43" s="200">
        <f>IF(F43=TRUE,VLOOKUP(B43,cenik!A2:C349,3,FALSE),0)</f>
        <v>0</v>
      </c>
      <c r="F43" s="34" t="b">
        <v>0</v>
      </c>
    </row>
    <row r="44" spans="1:6" x14ac:dyDescent="0.25">
      <c r="B44" s="2">
        <v>100488</v>
      </c>
      <c r="C44" s="2" t="s">
        <v>377</v>
      </c>
      <c r="E44" s="200">
        <f>IF(F44=TRUE,VLOOKUP(B44,cenik!A2:C349,3,FALSE),0)</f>
        <v>0</v>
      </c>
      <c r="F44" s="34" t="b">
        <v>0</v>
      </c>
    </row>
    <row r="45" spans="1:6" x14ac:dyDescent="0.25">
      <c r="E45" s="201"/>
    </row>
    <row r="46" spans="1:6" s="31" customFormat="1" x14ac:dyDescent="0.25">
      <c r="A46" s="2"/>
      <c r="B46" s="2"/>
      <c r="C46" s="6" t="s">
        <v>82</v>
      </c>
      <c r="D46" s="28"/>
      <c r="E46" s="202">
        <f>SUM(E4:E14,E16:E20,E23:E28,E31:E44)</f>
        <v>0</v>
      </c>
      <c r="F46" s="34"/>
    </row>
    <row r="47" spans="1:6" s="31" customFormat="1" x14ac:dyDescent="0.25">
      <c r="A47" s="2"/>
      <c r="B47" s="2"/>
      <c r="C47" s="30" t="str">
        <f>IF(SUM(H16:H20)&gt;5,"TimNet 300 umožňuje připojit max 6 teplotních čidel","")</f>
        <v/>
      </c>
      <c r="D47" s="28"/>
      <c r="E47" s="7"/>
      <c r="F47" s="34"/>
    </row>
    <row r="48" spans="1:6" s="31" customFormat="1" x14ac:dyDescent="0.25">
      <c r="A48" s="2"/>
      <c r="B48" s="2"/>
      <c r="C48" s="30" t="str">
        <f>IF(SUM(H16:H17)&gt;1,"TimNet 300 umožňuje připojit pouze 2 termočlánková čidla K","")</f>
        <v/>
      </c>
      <c r="D48" s="28"/>
      <c r="E48" s="7"/>
      <c r="F48" s="34"/>
    </row>
    <row r="49" spans="3:3" ht="15" customHeight="1" x14ac:dyDescent="0.25">
      <c r="C49" s="30" t="str">
        <f>IF(SUM(H23:H28)&gt;2,"TimNet 300 umožňuje připojit max 3 servopohony","")</f>
        <v/>
      </c>
    </row>
  </sheetData>
  <sheetProtection algorithmName="SHA-512" hashValue="Laa+Mclml/8d2g96VE31hrBFYN/oh/Epybx5IyRD0h4gz25H9PKHdvTmXFEaw34ScxSOLSB7xr07BNjxfKXWJg==" saltValue="khAmc1MV8FPmKIDfuenYvw==" spinCount="100000" sheet="1" objects="1" scenarios="1"/>
  <mergeCells count="4">
    <mergeCell ref="A3:E3"/>
    <mergeCell ref="A15:E15"/>
    <mergeCell ref="A22:E22"/>
    <mergeCell ref="A30:E30"/>
  </mergeCells>
  <pageMargins left="0.25" right="0.25" top="0.75" bottom="0.75" header="0.3" footer="0.3"/>
  <pageSetup paperSize="9" orientation="portrait" horizontalDpi="4294967294" verticalDpi="0" r:id="rId1"/>
  <ignoredErrors>
    <ignoredError sqref="E12 E18:E1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161925</xdr:rowOff>
                  </from>
                  <to>
                    <xdr:col>0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552450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0</xdr:rowOff>
                  </from>
                  <to>
                    <xdr:col>0</xdr:col>
                    <xdr:colOff>514350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161925</xdr:rowOff>
                  </from>
                  <to>
                    <xdr:col>0</xdr:col>
                    <xdr:colOff>571500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161925</xdr:rowOff>
                  </from>
                  <to>
                    <xdr:col>0</xdr:col>
                    <xdr:colOff>552450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190500</xdr:rowOff>
                  </from>
                  <to>
                    <xdr:col>0</xdr:col>
                    <xdr:colOff>628650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9525</xdr:rowOff>
                  </from>
                  <to>
                    <xdr:col>0</xdr:col>
                    <xdr:colOff>571500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0</xdr:rowOff>
                  </from>
                  <to>
                    <xdr:col>0</xdr:col>
                    <xdr:colOff>504825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171450</xdr:rowOff>
                  </from>
                  <to>
                    <xdr:col>0</xdr:col>
                    <xdr:colOff>523875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0</xdr:rowOff>
                  </from>
                  <to>
                    <xdr:col>0</xdr:col>
                    <xdr:colOff>552450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5" r:id="rId21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43</xdr:row>
                    <xdr:rowOff>0</xdr:rowOff>
                  </from>
                  <to>
                    <xdr:col>0</xdr:col>
                    <xdr:colOff>523875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8" r:id="rId22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9" r:id="rId23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0" r:id="rId24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1" r:id="rId25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2" r:id="rId26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3" r:id="rId27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4" r:id="rId28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5" r:id="rId29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6" r:id="rId30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571500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7" r:id="rId31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171450</xdr:rowOff>
                  </from>
                  <to>
                    <xdr:col>0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8" r:id="rId32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9" r:id="rId33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70" r:id="rId34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161925</xdr:rowOff>
                  </from>
                  <to>
                    <xdr:col>0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822E-DD6A-4D2B-9A3A-8897DA12B378}">
  <sheetPr>
    <tabColor theme="8" tint="0.59999389629810485"/>
  </sheetPr>
  <dimension ref="A1:H62"/>
  <sheetViews>
    <sheetView topLeftCell="A13"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61.42578125" style="2" bestFit="1" customWidth="1"/>
    <col min="4" max="4" width="6" style="24" bestFit="1" customWidth="1"/>
    <col min="5" max="5" width="11.42578125" style="5" customWidth="1"/>
    <col min="6" max="6" width="12.85546875" style="34" hidden="1" customWidth="1"/>
    <col min="7" max="16384" width="9.140625" style="32" hidden="1"/>
  </cols>
  <sheetData>
    <row r="1" spans="1:8" x14ac:dyDescent="0.25">
      <c r="A1" s="10"/>
      <c r="B1" s="11" t="s">
        <v>68</v>
      </c>
      <c r="C1" s="11" t="s">
        <v>69</v>
      </c>
      <c r="D1" s="11" t="s">
        <v>107</v>
      </c>
      <c r="E1" s="11" t="s">
        <v>425</v>
      </c>
    </row>
    <row r="2" spans="1:8" x14ac:dyDescent="0.25">
      <c r="A2" s="12"/>
      <c r="B2" s="13"/>
      <c r="C2" s="13"/>
      <c r="D2" s="13"/>
      <c r="E2" s="13"/>
    </row>
    <row r="3" spans="1:8" x14ac:dyDescent="0.25">
      <c r="A3" s="206" t="s">
        <v>70</v>
      </c>
      <c r="B3" s="206"/>
      <c r="C3" s="206"/>
      <c r="D3" s="206"/>
      <c r="E3" s="206"/>
    </row>
    <row r="4" spans="1:8" x14ac:dyDescent="0.25">
      <c r="B4" s="2">
        <v>200924</v>
      </c>
      <c r="C4" s="2" t="s">
        <v>378</v>
      </c>
      <c r="E4" s="200">
        <f>IF(F4=TRUE,VLOOKUP(B4,cenik!A4:C346,3,FALSE),0)</f>
        <v>0</v>
      </c>
      <c r="F4" s="34" t="b">
        <v>0</v>
      </c>
    </row>
    <row r="5" spans="1:8" x14ac:dyDescent="0.25">
      <c r="B5" s="2">
        <v>200925</v>
      </c>
      <c r="C5" s="2" t="s">
        <v>379</v>
      </c>
      <c r="E5" s="200">
        <f>IF(F5=TRUE,VLOOKUP(B5,cenik!A5:C347,3,FALSE),0)</f>
        <v>0</v>
      </c>
      <c r="F5" s="34" t="b">
        <v>0</v>
      </c>
    </row>
    <row r="6" spans="1:8" x14ac:dyDescent="0.25">
      <c r="B6" s="2">
        <v>200926</v>
      </c>
      <c r="C6" s="2" t="s">
        <v>380</v>
      </c>
      <c r="E6" s="200">
        <f>IF(F6=TRUE,VLOOKUP(B6,cenik!A6:C348,3,FALSE),0)</f>
        <v>0</v>
      </c>
      <c r="F6" s="34" t="b">
        <v>0</v>
      </c>
    </row>
    <row r="7" spans="1:8" x14ac:dyDescent="0.25">
      <c r="B7" s="2">
        <v>200927</v>
      </c>
      <c r="C7" s="2" t="s">
        <v>381</v>
      </c>
      <c r="E7" s="200">
        <f>IF(F7=TRUE,VLOOKUP(B7,cenik!A7:C349,3,FALSE),0)</f>
        <v>0</v>
      </c>
      <c r="F7" s="34" t="b">
        <v>0</v>
      </c>
    </row>
    <row r="8" spans="1:8" x14ac:dyDescent="0.25">
      <c r="B8" s="2">
        <v>200928</v>
      </c>
      <c r="C8" s="2" t="s">
        <v>382</v>
      </c>
      <c r="E8" s="200">
        <f>IF(F8=TRUE,VLOOKUP(B8,cenik!A8:C350,3,FALSE),0)</f>
        <v>0</v>
      </c>
      <c r="F8" s="34" t="b">
        <v>0</v>
      </c>
    </row>
    <row r="9" spans="1:8" x14ac:dyDescent="0.25">
      <c r="B9" s="2">
        <v>200929</v>
      </c>
      <c r="C9" s="2" t="s">
        <v>383</v>
      </c>
      <c r="E9" s="200">
        <f>IF(F9=TRUE,VLOOKUP(B9,cenik!A9:C351,3,FALSE),0)</f>
        <v>0</v>
      </c>
      <c r="F9" s="34" t="b">
        <v>0</v>
      </c>
    </row>
    <row r="10" spans="1:8" x14ac:dyDescent="0.25">
      <c r="E10" s="200"/>
    </row>
    <row r="11" spans="1:8" x14ac:dyDescent="0.25">
      <c r="B11" s="2">
        <v>200243</v>
      </c>
      <c r="C11" s="2" t="s">
        <v>160</v>
      </c>
      <c r="E11" s="200">
        <f>IF(F11=TRUE,VLOOKUP(B11,cenik!A11:C353,3,FALSE),0)</f>
        <v>0</v>
      </c>
      <c r="F11" s="34" t="b">
        <v>0</v>
      </c>
    </row>
    <row r="12" spans="1:8" x14ac:dyDescent="0.25">
      <c r="C12" s="2" t="str">
        <f>IF(E11=0,"","Odečet ceny standardního kabelu do 55°C")</f>
        <v/>
      </c>
      <c r="E12" s="200" t="str">
        <f>IF(E11=0,"",-1*VLOOKUP(200241,cenik!A11:C353,3,FALSE))</f>
        <v/>
      </c>
    </row>
    <row r="13" spans="1:8" x14ac:dyDescent="0.25">
      <c r="B13" s="2">
        <v>100710</v>
      </c>
      <c r="C13" s="2" t="s">
        <v>167</v>
      </c>
      <c r="E13" s="200">
        <f>IF(F13=TRUE,VLOOKUP(B13,cenik!A11:C353,3,FALSE),0)</f>
        <v>0</v>
      </c>
      <c r="F13" s="34" t="b">
        <v>0</v>
      </c>
    </row>
    <row r="14" spans="1:8" x14ac:dyDescent="0.25">
      <c r="C14" s="2" t="str">
        <f>IF(E13=0,"","Odečet ceny serva Standard")</f>
        <v/>
      </c>
      <c r="E14" s="200" t="str">
        <f>IF(E13=0,"",-1*VLOOKUP(100700,cenik!A11:C353,3,FALSE))</f>
        <v/>
      </c>
    </row>
    <row r="15" spans="1:8" x14ac:dyDescent="0.25">
      <c r="A15" s="208" t="s">
        <v>91</v>
      </c>
      <c r="B15" s="208"/>
      <c r="C15" s="208"/>
      <c r="D15" s="208"/>
      <c r="E15" s="208"/>
    </row>
    <row r="16" spans="1:8" x14ac:dyDescent="0.25">
      <c r="B16" s="2">
        <v>100602</v>
      </c>
      <c r="C16" s="2" t="s">
        <v>92</v>
      </c>
      <c r="D16" s="24" t="str">
        <f>IF(F16=TRUE,1,"")</f>
        <v/>
      </c>
      <c r="E16" s="200">
        <f>IF(F16=TRUE,VLOOKUP(B16,cenik!$A$2:$C$346,3,FALSE),0)</f>
        <v>0</v>
      </c>
      <c r="F16" s="35" t="b">
        <v>0</v>
      </c>
      <c r="H16" s="32">
        <f>IF(F16=TRUE,D16,0)</f>
        <v>0</v>
      </c>
    </row>
    <row r="17" spans="1:8" x14ac:dyDescent="0.25">
      <c r="B17" s="2">
        <v>100630</v>
      </c>
      <c r="C17" s="2" t="s">
        <v>93</v>
      </c>
      <c r="D17" s="24" t="str">
        <f>IF(F17=TRUE,1,"")</f>
        <v/>
      </c>
      <c r="E17" s="200">
        <f>IF(F17=TRUE,VLOOKUP(B17,cenik!$A$2:$C$346,3,FALSE),0)</f>
        <v>0</v>
      </c>
      <c r="F17" s="35" t="b">
        <v>0</v>
      </c>
      <c r="H17" s="32">
        <f t="shared" ref="H17:H18" si="0">IF(F17=TRUE,D17,0)</f>
        <v>0</v>
      </c>
    </row>
    <row r="18" spans="1:8" x14ac:dyDescent="0.25">
      <c r="B18" s="2">
        <v>100632</v>
      </c>
      <c r="C18" s="2" t="s">
        <v>176</v>
      </c>
      <c r="D18" s="27">
        <v>0</v>
      </c>
      <c r="E18" s="200">
        <f>D18*G18</f>
        <v>0</v>
      </c>
      <c r="F18" s="34" t="b">
        <v>0</v>
      </c>
      <c r="G18" s="32">
        <f>IF(F18=TRUE,VLOOKUP(B18,cenik!$A$2:$C$346,3,FALSE),0)</f>
        <v>0</v>
      </c>
      <c r="H18" s="32">
        <f t="shared" si="0"/>
        <v>0</v>
      </c>
    </row>
    <row r="19" spans="1:8" x14ac:dyDescent="0.25">
      <c r="B19" s="2">
        <v>100683</v>
      </c>
      <c r="C19" s="2" t="s">
        <v>109</v>
      </c>
      <c r="E19" s="200">
        <f>IF(F19=TRUE,VLOOKUP(B19,cenik!$A$2:$C$346,3,FALSE),0)</f>
        <v>0</v>
      </c>
      <c r="F19" s="34" t="b">
        <v>0</v>
      </c>
    </row>
    <row r="20" spans="1:8" x14ac:dyDescent="0.25">
      <c r="B20" s="2">
        <v>100633</v>
      </c>
      <c r="C20" s="2" t="s">
        <v>108</v>
      </c>
      <c r="D20" s="27">
        <v>0</v>
      </c>
      <c r="E20" s="200">
        <f>D20*G20</f>
        <v>0</v>
      </c>
      <c r="F20" s="34" t="b">
        <v>0</v>
      </c>
      <c r="G20" s="32">
        <f>IF(F20=TRUE,VLOOKUP(B20,cenik!$A$2:$C$346,3,FALSE),0)</f>
        <v>0</v>
      </c>
      <c r="H20" s="32">
        <f>IF(F20=TRUE,D20,0)</f>
        <v>0</v>
      </c>
    </row>
    <row r="21" spans="1:8" x14ac:dyDescent="0.25">
      <c r="B21" s="2">
        <v>100660</v>
      </c>
      <c r="C21" s="2" t="s">
        <v>111</v>
      </c>
      <c r="D21" s="24" t="str">
        <f>IF(F21=TRUE,1,"")</f>
        <v/>
      </c>
      <c r="E21" s="200">
        <f>IF(F21=TRUE,VLOOKUP(B21,cenik!$A$2:$C$346,3,FALSE),0)</f>
        <v>0</v>
      </c>
      <c r="F21" s="34" t="b">
        <v>0</v>
      </c>
      <c r="H21" s="32">
        <f>IF(F21=TRUE,D21,0)</f>
        <v>0</v>
      </c>
    </row>
    <row r="22" spans="1:8" x14ac:dyDescent="0.25">
      <c r="B22" s="2">
        <v>100661</v>
      </c>
      <c r="C22" s="2" t="s">
        <v>112</v>
      </c>
      <c r="D22" s="24" t="str">
        <f t="shared" ref="D22:D23" si="1">IF(F22=TRUE,1,"")</f>
        <v/>
      </c>
      <c r="E22" s="200">
        <f>IF(F22=TRUE,VLOOKUP(B22,cenik!$A$2:$C$346,3,FALSE),0)</f>
        <v>0</v>
      </c>
      <c r="F22" s="34" t="b">
        <v>0</v>
      </c>
      <c r="H22" s="32">
        <f t="shared" ref="H22:H23" si="2">IF(F22=TRUE,D22,0)</f>
        <v>0</v>
      </c>
    </row>
    <row r="23" spans="1:8" x14ac:dyDescent="0.25">
      <c r="B23" s="2">
        <v>100651</v>
      </c>
      <c r="C23" s="2" t="s">
        <v>177</v>
      </c>
      <c r="D23" s="24" t="str">
        <f t="shared" si="1"/>
        <v/>
      </c>
      <c r="E23" s="200">
        <f>IF(F23=TRUE,VLOOKUP(B23,cenik!$A$2:$C$346,3,FALSE),0)</f>
        <v>0</v>
      </c>
      <c r="F23" s="34" t="b">
        <v>0</v>
      </c>
      <c r="H23" s="32">
        <f t="shared" si="2"/>
        <v>0</v>
      </c>
    </row>
    <row r="24" spans="1:8" x14ac:dyDescent="0.25">
      <c r="E24" s="200"/>
    </row>
    <row r="25" spans="1:8" x14ac:dyDescent="0.25">
      <c r="A25" s="210" t="s">
        <v>113</v>
      </c>
      <c r="B25" s="210"/>
      <c r="C25" s="210"/>
      <c r="D25" s="210"/>
      <c r="E25" s="210"/>
    </row>
    <row r="26" spans="1:8" x14ac:dyDescent="0.25">
      <c r="B26" s="2">
        <v>100744</v>
      </c>
      <c r="C26" s="2" t="s">
        <v>114</v>
      </c>
      <c r="D26" s="24" t="str">
        <f>IF(F26=TRUE,1,"")</f>
        <v/>
      </c>
      <c r="E26" s="200">
        <f>IF(F26=TRUE,VLOOKUP(B26,cenik!$A$2:$C$346,3,FALSE),0)</f>
        <v>0</v>
      </c>
      <c r="F26" s="34" t="b">
        <v>0</v>
      </c>
    </row>
    <row r="27" spans="1:8" x14ac:dyDescent="0.25">
      <c r="B27" s="2">
        <v>100747</v>
      </c>
      <c r="C27" s="2" t="s">
        <v>115</v>
      </c>
      <c r="D27" s="24" t="str">
        <f t="shared" ref="D27:D33" si="3">IF(F27=TRUE,1,"")</f>
        <v/>
      </c>
      <c r="E27" s="200">
        <f>IF(F27=TRUE,VLOOKUP(B27,cenik!$A$2:$C$346,3,FALSE),0)</f>
        <v>0</v>
      </c>
      <c r="F27" s="34" t="b">
        <v>0</v>
      </c>
    </row>
    <row r="28" spans="1:8" x14ac:dyDescent="0.25">
      <c r="B28" s="2">
        <v>100720</v>
      </c>
      <c r="C28" s="2" t="s">
        <v>116</v>
      </c>
      <c r="D28" s="24" t="str">
        <f t="shared" si="3"/>
        <v/>
      </c>
      <c r="E28" s="200">
        <f>IF(F28=TRUE,VLOOKUP(B28,cenik!$A$2:$C$346,3,FALSE),0)</f>
        <v>0</v>
      </c>
      <c r="F28" s="34" t="b">
        <v>0</v>
      </c>
      <c r="H28" s="32">
        <f>IF(F28=TRUE,D28,0)</f>
        <v>0</v>
      </c>
    </row>
    <row r="29" spans="1:8" x14ac:dyDescent="0.25">
      <c r="B29" s="2">
        <v>200241</v>
      </c>
      <c r="C29" s="2" t="s">
        <v>157</v>
      </c>
      <c r="D29" s="24" t="str">
        <f t="shared" si="3"/>
        <v/>
      </c>
      <c r="E29" s="200">
        <f>IF(F29=TRUE,VLOOKUP(B29,cenik!$A$2:$C$346,3,FALSE),0)</f>
        <v>0</v>
      </c>
      <c r="F29" s="34" t="b">
        <v>0</v>
      </c>
    </row>
    <row r="30" spans="1:8" x14ac:dyDescent="0.25">
      <c r="B30" s="2">
        <v>100760</v>
      </c>
      <c r="C30" s="2" t="s">
        <v>117</v>
      </c>
      <c r="D30" s="24" t="str">
        <f t="shared" si="3"/>
        <v/>
      </c>
      <c r="E30" s="200">
        <f>IF(F30=TRUE,VLOOKUP(B30,cenik!$A$2:$C$346,3,FALSE),0)</f>
        <v>0</v>
      </c>
      <c r="F30" s="34" t="b">
        <v>0</v>
      </c>
    </row>
    <row r="31" spans="1:8" x14ac:dyDescent="0.25">
      <c r="B31" s="2">
        <v>100761</v>
      </c>
      <c r="C31" s="2" t="s">
        <v>118</v>
      </c>
      <c r="D31" s="24" t="str">
        <f t="shared" si="3"/>
        <v/>
      </c>
      <c r="E31" s="200">
        <f>IF(F31=TRUE,VLOOKUP(B31,cenik!$A$2:$C$346,3,FALSE),0)</f>
        <v>0</v>
      </c>
      <c r="F31" s="34" t="b">
        <v>0</v>
      </c>
    </row>
    <row r="32" spans="1:8" x14ac:dyDescent="0.25">
      <c r="B32" s="2">
        <v>100748</v>
      </c>
      <c r="C32" s="2" t="s">
        <v>119</v>
      </c>
      <c r="D32" s="24" t="str">
        <f t="shared" si="3"/>
        <v/>
      </c>
      <c r="E32" s="200">
        <f>IF(F32=TRUE,VLOOKUP(B32,cenik!$A$2:$C$346,3,FALSE),0)</f>
        <v>0</v>
      </c>
      <c r="F32" s="34" t="b">
        <v>0</v>
      </c>
    </row>
    <row r="33" spans="1:8" x14ac:dyDescent="0.25">
      <c r="B33" s="2">
        <v>100749</v>
      </c>
      <c r="C33" s="2" t="s">
        <v>120</v>
      </c>
      <c r="D33" s="24" t="str">
        <f t="shared" si="3"/>
        <v/>
      </c>
      <c r="E33" s="200">
        <f>IF(F33=TRUE,VLOOKUP(B33,cenik!$A$2:$C$346,3,FALSE),0)</f>
        <v>0</v>
      </c>
      <c r="F33" s="34" t="b">
        <v>0</v>
      </c>
    </row>
    <row r="34" spans="1:8" x14ac:dyDescent="0.25">
      <c r="E34" s="200"/>
    </row>
    <row r="35" spans="1:8" x14ac:dyDescent="0.25">
      <c r="A35" s="209" t="s">
        <v>171</v>
      </c>
      <c r="B35" s="209"/>
      <c r="C35" s="209"/>
      <c r="D35" s="209"/>
      <c r="E35" s="209"/>
    </row>
    <row r="36" spans="1:8" x14ac:dyDescent="0.25">
      <c r="B36" s="2">
        <v>100700</v>
      </c>
      <c r="C36" s="2" t="s">
        <v>168</v>
      </c>
      <c r="D36" s="27">
        <v>0</v>
      </c>
      <c r="E36" s="200">
        <f>D36*G36</f>
        <v>0</v>
      </c>
      <c r="F36" s="34" t="b">
        <v>0</v>
      </c>
      <c r="G36" s="32">
        <f>IF(F36=TRUE,VLOOKUP(B36,cenik!$A$2:$C$346,3,FALSE),0)</f>
        <v>0</v>
      </c>
      <c r="H36" s="32">
        <f>IF(F36=TRUE,D36,0)</f>
        <v>0</v>
      </c>
    </row>
    <row r="37" spans="1:8" x14ac:dyDescent="0.25">
      <c r="B37" s="2">
        <v>200241</v>
      </c>
      <c r="C37" s="2" t="s">
        <v>169</v>
      </c>
      <c r="D37" s="27">
        <v>0</v>
      </c>
      <c r="E37" s="200">
        <f t="shared" ref="E37:E41" si="4">D37*G37</f>
        <v>0</v>
      </c>
      <c r="F37" s="34" t="b">
        <v>0</v>
      </c>
      <c r="G37" s="32">
        <f>IF(F37=TRUE,VLOOKUP(B37,cenik!$A$2:$C$346,3,FALSE),0)</f>
        <v>0</v>
      </c>
    </row>
    <row r="38" spans="1:8" x14ac:dyDescent="0.25">
      <c r="B38" s="2">
        <v>200243</v>
      </c>
      <c r="C38" s="2" t="s">
        <v>170</v>
      </c>
      <c r="D38" s="27">
        <v>0</v>
      </c>
      <c r="E38" s="200">
        <f t="shared" si="4"/>
        <v>0</v>
      </c>
      <c r="F38" s="34" t="b">
        <v>0</v>
      </c>
      <c r="G38" s="32">
        <f>IF(F38=TRUE,VLOOKUP(B38,cenik!$A$2:$C$346,3,FALSE),0)</f>
        <v>0</v>
      </c>
    </row>
    <row r="39" spans="1:8" x14ac:dyDescent="0.25">
      <c r="B39" s="2">
        <v>100710</v>
      </c>
      <c r="C39" s="2" t="s">
        <v>368</v>
      </c>
      <c r="D39" s="27">
        <v>0</v>
      </c>
      <c r="E39" s="200">
        <f t="shared" si="4"/>
        <v>0</v>
      </c>
      <c r="F39" s="34" t="b">
        <v>0</v>
      </c>
      <c r="G39" s="32">
        <f>IF(F39=TRUE,VLOOKUP(B39,cenik!$A$2:$C$346,3,FALSE),0)</f>
        <v>0</v>
      </c>
      <c r="H39" s="32">
        <f t="shared" ref="H39" si="5">IF(F39=TRUE,D39,0)</f>
        <v>0</v>
      </c>
    </row>
    <row r="40" spans="1:8" x14ac:dyDescent="0.25">
      <c r="B40" s="2">
        <v>200241</v>
      </c>
      <c r="C40" s="2" t="s">
        <v>369</v>
      </c>
      <c r="D40" s="27">
        <v>0</v>
      </c>
      <c r="E40" s="200">
        <f t="shared" si="4"/>
        <v>0</v>
      </c>
      <c r="F40" s="34" t="b">
        <v>0</v>
      </c>
      <c r="G40" s="32">
        <f>IF(F40=TRUE,VLOOKUP(B40,cenik!$A$2:$C$346,3,FALSE),0)</f>
        <v>0</v>
      </c>
    </row>
    <row r="41" spans="1:8" x14ac:dyDescent="0.25">
      <c r="B41" s="2">
        <v>200243</v>
      </c>
      <c r="C41" s="2" t="s">
        <v>370</v>
      </c>
      <c r="D41" s="27">
        <v>0</v>
      </c>
      <c r="E41" s="200">
        <f t="shared" si="4"/>
        <v>0</v>
      </c>
      <c r="F41" s="34" t="b">
        <v>0</v>
      </c>
      <c r="G41" s="32">
        <f>IF(F41=TRUE,VLOOKUP(B41,cenik!$A$2:$C$346,3,FALSE),0)</f>
        <v>0</v>
      </c>
    </row>
    <row r="42" spans="1:8" x14ac:dyDescent="0.25">
      <c r="E42" s="200"/>
    </row>
    <row r="43" spans="1:8" x14ac:dyDescent="0.25">
      <c r="A43" s="207" t="s">
        <v>75</v>
      </c>
      <c r="B43" s="207"/>
      <c r="C43" s="207"/>
      <c r="D43" s="207"/>
      <c r="E43" s="207"/>
    </row>
    <row r="44" spans="1:8" x14ac:dyDescent="0.25">
      <c r="B44" s="2">
        <v>200300</v>
      </c>
      <c r="C44" s="2" t="s">
        <v>76</v>
      </c>
      <c r="E44" s="200">
        <f>IF(F44=TRUE,VLOOKUP(B44,cenik!A4:C346,3,FALSE),0)</f>
        <v>0</v>
      </c>
      <c r="F44" s="34" t="b">
        <v>0</v>
      </c>
    </row>
    <row r="45" spans="1:8" x14ac:dyDescent="0.25">
      <c r="B45" s="2">
        <v>200265</v>
      </c>
      <c r="C45" s="2" t="s">
        <v>77</v>
      </c>
      <c r="E45" s="200">
        <f>IF(F45=TRUE,VLOOKUP(B45,cenik!A4:C346,3,FALSE),0)</f>
        <v>0</v>
      </c>
      <c r="F45" s="34" t="b">
        <v>0</v>
      </c>
    </row>
    <row r="46" spans="1:8" x14ac:dyDescent="0.25">
      <c r="B46" s="2">
        <v>200267</v>
      </c>
      <c r="C46" s="2" t="s">
        <v>78</v>
      </c>
      <c r="E46" s="200">
        <f>IF(F46=TRUE,VLOOKUP(B46,cenik!A4:C346,3,FALSE),0)</f>
        <v>0</v>
      </c>
      <c r="F46" s="34" t="b">
        <v>0</v>
      </c>
    </row>
    <row r="47" spans="1:8" x14ac:dyDescent="0.25">
      <c r="B47" s="2">
        <v>200302</v>
      </c>
      <c r="C47" s="2" t="s">
        <v>79</v>
      </c>
      <c r="E47" s="200">
        <f>IF(F47=TRUE,VLOOKUP(B47,cenik!A4:C346,3,FALSE),0)</f>
        <v>0</v>
      </c>
      <c r="F47" s="34" t="b">
        <v>0</v>
      </c>
    </row>
    <row r="48" spans="1:8" x14ac:dyDescent="0.25">
      <c r="B48" s="2">
        <v>200271</v>
      </c>
      <c r="C48" s="2" t="s">
        <v>80</v>
      </c>
      <c r="E48" s="200">
        <f>IF(F48=TRUE,VLOOKUP(B48,cenik!A4:C346,3,FALSE),0)</f>
        <v>0</v>
      </c>
      <c r="F48" s="34" t="b">
        <v>0</v>
      </c>
    </row>
    <row r="49" spans="1:6" x14ac:dyDescent="0.25">
      <c r="B49" s="2">
        <v>200273</v>
      </c>
      <c r="C49" s="2" t="s">
        <v>81</v>
      </c>
      <c r="E49" s="200">
        <f>IF(F49=TRUE,VLOOKUP(B49,cenik!A4:C346,3,FALSE),0)</f>
        <v>0</v>
      </c>
      <c r="F49" s="34" t="b">
        <v>0</v>
      </c>
    </row>
    <row r="50" spans="1:6" x14ac:dyDescent="0.25">
      <c r="B50" s="2">
        <v>200306</v>
      </c>
      <c r="C50" s="2" t="s">
        <v>127</v>
      </c>
      <c r="E50" s="200">
        <f>IF(F50=TRUE,VLOOKUP(B50,cenik!A4:C346,3,FALSE),0)</f>
        <v>0</v>
      </c>
      <c r="F50" s="34" t="b">
        <v>0</v>
      </c>
    </row>
    <row r="51" spans="1:6" x14ac:dyDescent="0.25">
      <c r="E51" s="201"/>
    </row>
    <row r="52" spans="1:6" x14ac:dyDescent="0.25">
      <c r="B52" s="2">
        <v>200330</v>
      </c>
      <c r="C52" s="2" t="s">
        <v>158</v>
      </c>
      <c r="E52" s="200">
        <f>IF(F52=TRUE,VLOOKUP(B52,cenik!A4:C346,3,FALSE),0)</f>
        <v>0</v>
      </c>
      <c r="F52" s="34" t="b">
        <v>0</v>
      </c>
    </row>
    <row r="53" spans="1:6" x14ac:dyDescent="0.25">
      <c r="B53" s="2">
        <v>200331</v>
      </c>
      <c r="C53" s="2" t="s">
        <v>159</v>
      </c>
      <c r="E53" s="200">
        <f>IF(F53=TRUE,VLOOKUP(B53,cenik!A4:C346,3,FALSE),0)</f>
        <v>0</v>
      </c>
      <c r="F53" s="34" t="b">
        <v>0</v>
      </c>
    </row>
    <row r="54" spans="1:6" x14ac:dyDescent="0.25">
      <c r="C54" s="2" t="str">
        <f>IF(E53+E52=0,"","Odečet ceny šroubení")</f>
        <v/>
      </c>
      <c r="E54" s="200" t="str">
        <f>IF(E53+E52=0,"",-1*VLOOKUP(100682,cenik!A11:C353,3,FALSE))</f>
        <v/>
      </c>
    </row>
    <row r="55" spans="1:6" x14ac:dyDescent="0.25">
      <c r="B55" s="2">
        <v>100575</v>
      </c>
      <c r="C55" s="2" t="s">
        <v>89</v>
      </c>
      <c r="E55" s="200">
        <f>IF(F55=TRUE,VLOOKUP(B55,cenik!A6:C348,3,FALSE),0)</f>
        <v>0</v>
      </c>
      <c r="F55" s="34" t="b">
        <v>0</v>
      </c>
    </row>
    <row r="56" spans="1:6" x14ac:dyDescent="0.25">
      <c r="B56" s="2">
        <v>100576</v>
      </c>
      <c r="C56" s="2" t="s">
        <v>90</v>
      </c>
      <c r="E56" s="200">
        <f>IF(F56=TRUE,VLOOKUP(B56,cenik!A2:C349,3,FALSE),0)</f>
        <v>0</v>
      </c>
      <c r="F56" s="34" t="b">
        <v>0</v>
      </c>
    </row>
    <row r="57" spans="1:6" x14ac:dyDescent="0.25">
      <c r="B57" s="2">
        <v>100488</v>
      </c>
      <c r="C57" s="2" t="s">
        <v>377</v>
      </c>
      <c r="E57" s="200">
        <f>IF(F57=TRUE,VLOOKUP(B57,cenik!A2:C349,3,FALSE),0)</f>
        <v>0</v>
      </c>
      <c r="F57" s="34" t="b">
        <v>0</v>
      </c>
    </row>
    <row r="58" spans="1:6" x14ac:dyDescent="0.25">
      <c r="E58" s="201"/>
    </row>
    <row r="59" spans="1:6" s="31" customFormat="1" x14ac:dyDescent="0.25">
      <c r="A59" s="2"/>
      <c r="B59" s="2"/>
      <c r="C59" s="6" t="s">
        <v>82</v>
      </c>
      <c r="D59" s="28"/>
      <c r="E59" s="202">
        <f>SUM(E4:E14,E16:E23,E26:E33,E36:E41,E44:E57)</f>
        <v>0</v>
      </c>
      <c r="F59" s="34"/>
    </row>
    <row r="60" spans="1:6" s="31" customFormat="1" x14ac:dyDescent="0.25">
      <c r="A60" s="2"/>
      <c r="B60" s="2"/>
      <c r="C60" s="30" t="str">
        <f>IF(SUM(H16:H23)&gt;5,"TimNet 400 umožňuje připojit max 6 teplotních čidel","")</f>
        <v/>
      </c>
      <c r="D60" s="28"/>
      <c r="E60" s="7"/>
      <c r="F60" s="34"/>
    </row>
    <row r="61" spans="1:6" s="31" customFormat="1" x14ac:dyDescent="0.25">
      <c r="A61" s="2"/>
      <c r="B61" s="2"/>
      <c r="C61" s="30" t="str">
        <f>IF(SUM(H16:H17)&gt;1,"TimNet 400 umožňuje připojit pouze 2 termočlánková čidla K","")</f>
        <v/>
      </c>
      <c r="D61" s="28"/>
      <c r="E61" s="7"/>
      <c r="F61" s="34"/>
    </row>
    <row r="62" spans="1:6" ht="15" customHeight="1" x14ac:dyDescent="0.25">
      <c r="C62" s="30" t="str">
        <f>IF(SUM(H36:H41)+H28&gt;2,"TimNet 400 umožňuje připojit max 3 servopohony","")</f>
        <v/>
      </c>
    </row>
  </sheetData>
  <sheetProtection algorithmName="SHA-512" hashValue="5VFONf5Xl3K4wVLDSkd8boznQBGgS8dNniC0jwSglW2Az1lc550T1zYm+mtyzsbEd1z33vg3JT6Jsr5cocmWqQ==" saltValue="CLewU2B0J2xEa15lM2/KOA==" spinCount="100000" sheet="1" objects="1" scenarios="1"/>
  <mergeCells count="5">
    <mergeCell ref="A3:E3"/>
    <mergeCell ref="A15:E15"/>
    <mergeCell ref="A35:E35"/>
    <mergeCell ref="A43:E43"/>
    <mergeCell ref="A25:E25"/>
  </mergeCells>
  <pageMargins left="0.25" right="0.25" top="0.75" bottom="0.75" header="0.3" footer="0.3"/>
  <pageSetup paperSize="9" orientation="portrait" horizontalDpi="4294967294" verticalDpi="0" r:id="rId1"/>
  <ignoredErrors>
    <ignoredError sqref="D21:D23 D26:D33" unlockedFormula="1"/>
    <ignoredError sqref="E18:E20 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6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42</xdr:row>
                    <xdr:rowOff>161925</xdr:rowOff>
                  </from>
                  <to>
                    <xdr:col>0</xdr:col>
                    <xdr:colOff>542925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0</xdr:col>
                    <xdr:colOff>552450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180975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0</xdr:rowOff>
                  </from>
                  <to>
                    <xdr:col>0</xdr:col>
                    <xdr:colOff>514350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161925</xdr:rowOff>
                  </from>
                  <to>
                    <xdr:col>0</xdr:col>
                    <xdr:colOff>571500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47</xdr:row>
                    <xdr:rowOff>161925</xdr:rowOff>
                  </from>
                  <to>
                    <xdr:col>0</xdr:col>
                    <xdr:colOff>552450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50</xdr:row>
                    <xdr:rowOff>190500</xdr:rowOff>
                  </from>
                  <to>
                    <xdr:col>0</xdr:col>
                    <xdr:colOff>628650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0</xdr:col>
                    <xdr:colOff>571500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0</xdr:rowOff>
                  </from>
                  <to>
                    <xdr:col>0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171450</xdr:rowOff>
                  </from>
                  <to>
                    <xdr:col>0</xdr:col>
                    <xdr:colOff>523875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49</xdr:row>
                    <xdr:rowOff>0</xdr:rowOff>
                  </from>
                  <to>
                    <xdr:col>0</xdr:col>
                    <xdr:colOff>552450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56</xdr:row>
                    <xdr:rowOff>0</xdr:rowOff>
                  </from>
                  <to>
                    <xdr:col>0</xdr:col>
                    <xdr:colOff>523875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0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1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2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3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4" r:id="rId27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5" r:id="rId28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6" r:id="rId29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171450</xdr:rowOff>
                  </from>
                  <to>
                    <xdr:col>0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7" r:id="rId30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35</xdr:row>
                    <xdr:rowOff>180975</xdr:rowOff>
                  </from>
                  <to>
                    <xdr:col>0</xdr:col>
                    <xdr:colOff>571500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8" r:id="rId31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171450</xdr:rowOff>
                  </from>
                  <to>
                    <xdr:col>0</xdr:col>
                    <xdr:colOff>571500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9" r:id="rId32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171450</xdr:rowOff>
                  </from>
                  <to>
                    <xdr:col>0</xdr:col>
                    <xdr:colOff>571500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0" r:id="rId33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38</xdr:row>
                    <xdr:rowOff>171450</xdr:rowOff>
                  </from>
                  <to>
                    <xdr:col>0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1" r:id="rId34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161925</xdr:rowOff>
                  </from>
                  <to>
                    <xdr:col>0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2" r:id="rId35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171450</xdr:rowOff>
                  </from>
                  <to>
                    <xdr:col>0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3" r:id="rId36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171450</xdr:rowOff>
                  </from>
                  <to>
                    <xdr:col>0</xdr:col>
                    <xdr:colOff>571500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4" r:id="rId37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5" r:id="rId38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180975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6" r:id="rId39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7" r:id="rId40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180975</xdr:rowOff>
                  </from>
                  <to>
                    <xdr:col>0</xdr:col>
                    <xdr:colOff>571500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8" r:id="rId41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9" r:id="rId42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0" r:id="rId43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1" r:id="rId44" name="Check Box 4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2" r:id="rId45" name="Check Box 4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171450</xdr:rowOff>
                  </from>
                  <to>
                    <xdr:col>0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D93F-ABC2-4F55-AE09-84789BA38BAF}">
  <sheetPr>
    <tabColor theme="8" tint="0.59999389629810485"/>
  </sheetPr>
  <dimension ref="A1:H62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61.42578125" style="2" bestFit="1" customWidth="1"/>
    <col min="4" max="4" width="6" style="24" bestFit="1" customWidth="1"/>
    <col min="5" max="5" width="11.42578125" style="5" customWidth="1"/>
    <col min="6" max="6" width="12.85546875" style="34" hidden="1" customWidth="1"/>
    <col min="7" max="8" width="9.140625" style="32" hidden="1" customWidth="1"/>
    <col min="9" max="16384" width="9.140625" style="2" hidden="1"/>
  </cols>
  <sheetData>
    <row r="1" spans="1:8" x14ac:dyDescent="0.25">
      <c r="A1" s="10"/>
      <c r="B1" s="11" t="s">
        <v>68</v>
      </c>
      <c r="C1" s="11" t="s">
        <v>69</v>
      </c>
      <c r="D1" s="11" t="s">
        <v>107</v>
      </c>
      <c r="E1" s="11" t="s">
        <v>425</v>
      </c>
    </row>
    <row r="2" spans="1:8" x14ac:dyDescent="0.25">
      <c r="A2" s="12"/>
      <c r="B2" s="13"/>
      <c r="C2" s="13"/>
      <c r="D2" s="13"/>
      <c r="E2" s="13"/>
    </row>
    <row r="3" spans="1:8" x14ac:dyDescent="0.25">
      <c r="A3" s="206" t="s">
        <v>70</v>
      </c>
      <c r="B3" s="206"/>
      <c r="C3" s="206"/>
      <c r="D3" s="206"/>
      <c r="E3" s="206"/>
    </row>
    <row r="4" spans="1:8" x14ac:dyDescent="0.25">
      <c r="B4" s="2">
        <v>200930</v>
      </c>
      <c r="C4" s="2" t="s">
        <v>384</v>
      </c>
      <c r="E4" s="200">
        <f>IF(F4=TRUE,VLOOKUP(B4,cenik!A4:C346,3,FALSE),0)</f>
        <v>0</v>
      </c>
      <c r="F4" s="34" t="b">
        <v>0</v>
      </c>
    </row>
    <row r="5" spans="1:8" x14ac:dyDescent="0.25">
      <c r="B5" s="2">
        <v>200931</v>
      </c>
      <c r="C5" s="2" t="s">
        <v>385</v>
      </c>
      <c r="E5" s="200">
        <f>IF(F5=TRUE,VLOOKUP(B5,cenik!A5:C347,3,FALSE),0)</f>
        <v>0</v>
      </c>
      <c r="F5" s="34" t="b">
        <v>0</v>
      </c>
    </row>
    <row r="6" spans="1:8" x14ac:dyDescent="0.25">
      <c r="B6" s="2">
        <v>200932</v>
      </c>
      <c r="C6" s="2" t="s">
        <v>386</v>
      </c>
      <c r="E6" s="200">
        <f>IF(F6=TRUE,VLOOKUP(B6,cenik!A6:C348,3,FALSE),0)</f>
        <v>0</v>
      </c>
      <c r="F6" s="34" t="b">
        <v>0</v>
      </c>
    </row>
    <row r="7" spans="1:8" x14ac:dyDescent="0.25">
      <c r="B7" s="2">
        <v>200933</v>
      </c>
      <c r="C7" s="2" t="s">
        <v>387</v>
      </c>
      <c r="E7" s="200">
        <f>IF(F7=TRUE,VLOOKUP(B7,cenik!A7:C349,3,FALSE),0)</f>
        <v>0</v>
      </c>
      <c r="F7" s="34" t="b">
        <v>0</v>
      </c>
    </row>
    <row r="8" spans="1:8" x14ac:dyDescent="0.25">
      <c r="B8" s="2">
        <v>200934</v>
      </c>
      <c r="C8" s="2" t="s">
        <v>388</v>
      </c>
      <c r="E8" s="200">
        <f>IF(F8=TRUE,VLOOKUP(B8,cenik!A8:C350,3,FALSE),0)</f>
        <v>0</v>
      </c>
      <c r="F8" s="34" t="b">
        <v>0</v>
      </c>
    </row>
    <row r="9" spans="1:8" x14ac:dyDescent="0.25">
      <c r="B9" s="2">
        <v>200935</v>
      </c>
      <c r="C9" s="2" t="s">
        <v>389</v>
      </c>
      <c r="E9" s="200">
        <f>IF(F9=TRUE,VLOOKUP(B9,cenik!A9:C351,3,FALSE),0)</f>
        <v>0</v>
      </c>
      <c r="F9" s="34" t="b">
        <v>0</v>
      </c>
    </row>
    <row r="10" spans="1:8" x14ac:dyDescent="0.25">
      <c r="E10" s="200"/>
    </row>
    <row r="11" spans="1:8" x14ac:dyDescent="0.25">
      <c r="B11" s="2">
        <v>200243</v>
      </c>
      <c r="C11" s="2" t="s">
        <v>160</v>
      </c>
      <c r="E11" s="200">
        <f>IF(F11=TRUE,VLOOKUP(B11,cenik!A11:C353,3,FALSE),0)</f>
        <v>0</v>
      </c>
      <c r="F11" s="34" t="b">
        <v>0</v>
      </c>
    </row>
    <row r="12" spans="1:8" x14ac:dyDescent="0.25">
      <c r="C12" s="2" t="str">
        <f>IF(E11=0,"","Odečet ceny standardního kabelu do 55°C")</f>
        <v/>
      </c>
      <c r="E12" s="200" t="str">
        <f>IF(E11=0,"",-1*VLOOKUP(200241,cenik!A11:C353,3,FALSE))</f>
        <v/>
      </c>
    </row>
    <row r="13" spans="1:8" x14ac:dyDescent="0.25">
      <c r="B13" s="2">
        <v>100710</v>
      </c>
      <c r="C13" s="2" t="s">
        <v>167</v>
      </c>
      <c r="E13" s="200">
        <f>IF(F13=TRUE,VLOOKUP(B13,cenik!A11:C353,3,FALSE),0)</f>
        <v>0</v>
      </c>
      <c r="F13" s="34" t="b">
        <v>0</v>
      </c>
    </row>
    <row r="14" spans="1:8" x14ac:dyDescent="0.25">
      <c r="C14" s="2" t="str">
        <f>IF(E13=0,"","Odečet ceny serva Standard")</f>
        <v/>
      </c>
      <c r="E14" s="200" t="str">
        <f>IF(E13=0,"",-1*VLOOKUP(100700,cenik!A11:C353,3,FALSE))</f>
        <v/>
      </c>
    </row>
    <row r="15" spans="1:8" x14ac:dyDescent="0.25">
      <c r="A15" s="208" t="s">
        <v>91</v>
      </c>
      <c r="B15" s="208"/>
      <c r="C15" s="208"/>
      <c r="D15" s="208"/>
      <c r="E15" s="208"/>
    </row>
    <row r="16" spans="1:8" x14ac:dyDescent="0.25">
      <c r="B16" s="2">
        <v>100602</v>
      </c>
      <c r="C16" s="2" t="s">
        <v>92</v>
      </c>
      <c r="D16" s="27">
        <v>0</v>
      </c>
      <c r="E16" s="200">
        <f>D16*G16</f>
        <v>0</v>
      </c>
      <c r="F16" s="35" t="b">
        <v>0</v>
      </c>
      <c r="G16" s="32">
        <f>IF(F16=TRUE,VLOOKUP(B16,cenik!$A$2:$C$346,3,FALSE),0)</f>
        <v>0</v>
      </c>
      <c r="H16" s="32">
        <f>IF(F16=TRUE,D16,0)</f>
        <v>0</v>
      </c>
    </row>
    <row r="17" spans="1:8" x14ac:dyDescent="0.25">
      <c r="B17" s="2">
        <v>100630</v>
      </c>
      <c r="C17" s="2" t="s">
        <v>93</v>
      </c>
      <c r="D17" s="27">
        <v>0</v>
      </c>
      <c r="E17" s="200">
        <f>D17*G17</f>
        <v>0</v>
      </c>
      <c r="F17" s="35" t="b">
        <v>0</v>
      </c>
      <c r="G17" s="32">
        <f>IF(F17=TRUE,VLOOKUP(B17,cenik!$A$2:$C$346,3,FALSE),0)</f>
        <v>0</v>
      </c>
      <c r="H17" s="32">
        <f t="shared" ref="H17:H18" si="0">IF(F17=TRUE,D17,0)</f>
        <v>0</v>
      </c>
    </row>
    <row r="18" spans="1:8" x14ac:dyDescent="0.25">
      <c r="B18" s="2">
        <v>100632</v>
      </c>
      <c r="C18" s="2" t="s">
        <v>176</v>
      </c>
      <c r="D18" s="27">
        <v>0</v>
      </c>
      <c r="E18" s="200">
        <f>D18*G18</f>
        <v>0</v>
      </c>
      <c r="F18" s="34" t="b">
        <v>0</v>
      </c>
      <c r="G18" s="32">
        <f>IF(F18=TRUE,VLOOKUP(B18,cenik!$A$2:$C$346,3,FALSE),0)</f>
        <v>0</v>
      </c>
      <c r="H18" s="32">
        <f t="shared" si="0"/>
        <v>0</v>
      </c>
    </row>
    <row r="19" spans="1:8" x14ac:dyDescent="0.25">
      <c r="B19" s="2">
        <v>100683</v>
      </c>
      <c r="C19" s="2" t="s">
        <v>109</v>
      </c>
      <c r="E19" s="200">
        <f>IF(F19=TRUE,VLOOKUP(B19,cenik!$A$2:$C$346,3,FALSE),0)</f>
        <v>0</v>
      </c>
      <c r="F19" s="34" t="b">
        <v>0</v>
      </c>
    </row>
    <row r="20" spans="1:8" x14ac:dyDescent="0.25">
      <c r="B20" s="2">
        <v>100633</v>
      </c>
      <c r="C20" s="2" t="s">
        <v>108</v>
      </c>
      <c r="D20" s="27">
        <v>0</v>
      </c>
      <c r="E20" s="200">
        <f>D20*G20</f>
        <v>0</v>
      </c>
      <c r="F20" s="34" t="b">
        <v>0</v>
      </c>
      <c r="G20" s="32">
        <f>IF(F20=TRUE,VLOOKUP(B20,cenik!$A$2:$C$346,3,FALSE),0)</f>
        <v>0</v>
      </c>
      <c r="H20" s="32">
        <f>IF(F20=TRUE,D20,0)</f>
        <v>0</v>
      </c>
    </row>
    <row r="21" spans="1:8" x14ac:dyDescent="0.25">
      <c r="B21" s="2">
        <v>100660</v>
      </c>
      <c r="C21" s="2" t="s">
        <v>111</v>
      </c>
      <c r="D21" s="27">
        <v>0</v>
      </c>
      <c r="E21" s="200">
        <f t="shared" ref="E21:E23" si="1">D21*G21</f>
        <v>0</v>
      </c>
      <c r="F21" s="34" t="b">
        <v>0</v>
      </c>
      <c r="G21" s="32">
        <f>IF(F21=TRUE,VLOOKUP(B21,cenik!$A$2:$C$346,3,FALSE),0)</f>
        <v>0</v>
      </c>
      <c r="H21" s="32">
        <f>IF(F21=TRUE,D21,0)</f>
        <v>0</v>
      </c>
    </row>
    <row r="22" spans="1:8" x14ac:dyDescent="0.25">
      <c r="B22" s="2">
        <v>100661</v>
      </c>
      <c r="C22" s="2" t="s">
        <v>112</v>
      </c>
      <c r="D22" s="27">
        <v>0</v>
      </c>
      <c r="E22" s="200">
        <f t="shared" si="1"/>
        <v>0</v>
      </c>
      <c r="F22" s="34" t="b">
        <v>0</v>
      </c>
      <c r="G22" s="32">
        <f>IF(F22=TRUE,VLOOKUP(B22,cenik!$A$2:$C$346,3,FALSE),0)</f>
        <v>0</v>
      </c>
      <c r="H22" s="32">
        <f t="shared" ref="H22:H23" si="2">IF(F22=TRUE,D22,0)</f>
        <v>0</v>
      </c>
    </row>
    <row r="23" spans="1:8" x14ac:dyDescent="0.25">
      <c r="B23" s="2">
        <v>100651</v>
      </c>
      <c r="C23" s="2" t="s">
        <v>177</v>
      </c>
      <c r="D23" s="27">
        <v>0</v>
      </c>
      <c r="E23" s="200">
        <f t="shared" si="1"/>
        <v>0</v>
      </c>
      <c r="F23" s="34" t="b">
        <v>0</v>
      </c>
      <c r="G23" s="32">
        <f>IF(F23=TRUE,VLOOKUP(B23,cenik!$A$2:$C$346,3,FALSE),0)</f>
        <v>0</v>
      </c>
      <c r="H23" s="32">
        <f t="shared" si="2"/>
        <v>0</v>
      </c>
    </row>
    <row r="24" spans="1:8" x14ac:dyDescent="0.25">
      <c r="E24" s="200"/>
    </row>
    <row r="25" spans="1:8" x14ac:dyDescent="0.25">
      <c r="A25" s="210" t="s">
        <v>113</v>
      </c>
      <c r="B25" s="210"/>
      <c r="C25" s="210"/>
      <c r="D25" s="210"/>
      <c r="E25" s="210"/>
    </row>
    <row r="26" spans="1:8" x14ac:dyDescent="0.25">
      <c r="B26" s="2">
        <v>100744</v>
      </c>
      <c r="C26" s="2" t="s">
        <v>114</v>
      </c>
      <c r="D26" s="24" t="str">
        <f>IF(F26=TRUE,1,"")</f>
        <v/>
      </c>
      <c r="E26" s="200">
        <f>IF(F26=TRUE,VLOOKUP(B26,cenik!$A$2:$C$346,3,FALSE),0)</f>
        <v>0</v>
      </c>
      <c r="F26" s="34" t="b">
        <v>0</v>
      </c>
    </row>
    <row r="27" spans="1:8" x14ac:dyDescent="0.25">
      <c r="B27" s="2">
        <v>100747</v>
      </c>
      <c r="C27" s="2" t="s">
        <v>115</v>
      </c>
      <c r="D27" s="24" t="str">
        <f t="shared" ref="D27" si="3">IF(F27=TRUE,1,"")</f>
        <v/>
      </c>
      <c r="E27" s="200">
        <f>IF(F27=TRUE,VLOOKUP(B27,cenik!$A$2:$C$346,3,FALSE),0)</f>
        <v>0</v>
      </c>
      <c r="F27" s="34" t="b">
        <v>0</v>
      </c>
    </row>
    <row r="28" spans="1:8" x14ac:dyDescent="0.25">
      <c r="B28" s="2">
        <v>100720</v>
      </c>
      <c r="C28" s="2" t="s">
        <v>116</v>
      </c>
      <c r="D28" s="27">
        <v>0</v>
      </c>
      <c r="E28" s="200">
        <f>G28*D28</f>
        <v>0</v>
      </c>
      <c r="F28" s="34" t="b">
        <v>0</v>
      </c>
      <c r="G28" s="32">
        <f>IF(F28=TRUE,VLOOKUP(B28,cenik!$A$2:$C$346,3,FALSE),0)</f>
        <v>0</v>
      </c>
      <c r="H28" s="32">
        <f>IF(F28=TRUE,D28,0)</f>
        <v>0</v>
      </c>
    </row>
    <row r="29" spans="1:8" x14ac:dyDescent="0.25">
      <c r="B29" s="2">
        <v>200241</v>
      </c>
      <c r="C29" s="2" t="s">
        <v>157</v>
      </c>
      <c r="D29" s="27">
        <v>0</v>
      </c>
      <c r="E29" s="200">
        <f t="shared" ref="E29:E33" si="4">G29*D29</f>
        <v>0</v>
      </c>
      <c r="F29" s="34" t="b">
        <v>0</v>
      </c>
      <c r="G29" s="32">
        <f>IF(F29=TRUE,VLOOKUP(B29,cenik!$A$2:$C$346,3,FALSE),0)</f>
        <v>0</v>
      </c>
    </row>
    <row r="30" spans="1:8" x14ac:dyDescent="0.25">
      <c r="B30" s="2">
        <v>100760</v>
      </c>
      <c r="C30" s="2" t="s">
        <v>117</v>
      </c>
      <c r="D30" s="27">
        <v>0</v>
      </c>
      <c r="E30" s="200">
        <f t="shared" si="4"/>
        <v>0</v>
      </c>
      <c r="F30" s="34" t="b">
        <v>0</v>
      </c>
      <c r="G30" s="32">
        <f>IF(F30=TRUE,VLOOKUP(B30,cenik!$A$2:$C$346,3,FALSE),0)</f>
        <v>0</v>
      </c>
    </row>
    <row r="31" spans="1:8" x14ac:dyDescent="0.25">
      <c r="B31" s="2">
        <v>100761</v>
      </c>
      <c r="C31" s="2" t="s">
        <v>118</v>
      </c>
      <c r="D31" s="27">
        <v>0</v>
      </c>
      <c r="E31" s="200">
        <f t="shared" si="4"/>
        <v>0</v>
      </c>
      <c r="F31" s="34" t="b">
        <v>0</v>
      </c>
      <c r="G31" s="32">
        <f>IF(F31=TRUE,VLOOKUP(B31,cenik!$A$2:$C$346,3,FALSE),0)</f>
        <v>0</v>
      </c>
    </row>
    <row r="32" spans="1:8" x14ac:dyDescent="0.25">
      <c r="B32" s="2">
        <v>100748</v>
      </c>
      <c r="C32" s="2" t="s">
        <v>119</v>
      </c>
      <c r="D32" s="27">
        <v>0</v>
      </c>
      <c r="E32" s="200">
        <f t="shared" si="4"/>
        <v>0</v>
      </c>
      <c r="F32" s="34" t="b">
        <v>0</v>
      </c>
      <c r="G32" s="32">
        <f>IF(F32=TRUE,VLOOKUP(B32,cenik!$A$2:$C$346,3,FALSE),0)</f>
        <v>0</v>
      </c>
    </row>
    <row r="33" spans="1:8" x14ac:dyDescent="0.25">
      <c r="B33" s="2">
        <v>100749</v>
      </c>
      <c r="C33" s="2" t="s">
        <v>120</v>
      </c>
      <c r="D33" s="27">
        <v>0</v>
      </c>
      <c r="E33" s="200">
        <f t="shared" si="4"/>
        <v>0</v>
      </c>
      <c r="F33" s="34" t="b">
        <v>0</v>
      </c>
      <c r="G33" s="32">
        <f>IF(F33=TRUE,VLOOKUP(B33,cenik!$A$2:$C$346,3,FALSE),0)</f>
        <v>0</v>
      </c>
    </row>
    <row r="34" spans="1:8" x14ac:dyDescent="0.25">
      <c r="E34" s="200"/>
    </row>
    <row r="35" spans="1:8" x14ac:dyDescent="0.25">
      <c r="A35" s="209" t="s">
        <v>171</v>
      </c>
      <c r="B35" s="209"/>
      <c r="C35" s="209"/>
      <c r="D35" s="209"/>
      <c r="E35" s="209"/>
    </row>
    <row r="36" spans="1:8" x14ac:dyDescent="0.25">
      <c r="B36" s="2">
        <v>100700</v>
      </c>
      <c r="C36" s="2" t="s">
        <v>168</v>
      </c>
      <c r="D36" s="27">
        <v>0</v>
      </c>
      <c r="E36" s="200">
        <f>D36*G36</f>
        <v>0</v>
      </c>
      <c r="F36" s="34" t="b">
        <v>0</v>
      </c>
      <c r="G36" s="32">
        <f>IF(F36=TRUE,VLOOKUP(B36,cenik!$A$2:$C$346,3,FALSE),0)</f>
        <v>0</v>
      </c>
      <c r="H36" s="32">
        <f>IF(F36=TRUE,D36,0)</f>
        <v>0</v>
      </c>
    </row>
    <row r="37" spans="1:8" x14ac:dyDescent="0.25">
      <c r="B37" s="2">
        <v>200241</v>
      </c>
      <c r="C37" s="2" t="s">
        <v>169</v>
      </c>
      <c r="D37" s="27">
        <v>0</v>
      </c>
      <c r="E37" s="200">
        <f t="shared" ref="E37:E41" si="5">D37*G37</f>
        <v>0</v>
      </c>
      <c r="F37" s="34" t="b">
        <v>0</v>
      </c>
      <c r="G37" s="32">
        <f>IF(F37=TRUE,VLOOKUP(B37,cenik!$A$2:$C$346,3,FALSE),0)</f>
        <v>0</v>
      </c>
    </row>
    <row r="38" spans="1:8" x14ac:dyDescent="0.25">
      <c r="B38" s="2">
        <v>200243</v>
      </c>
      <c r="C38" s="2" t="s">
        <v>170</v>
      </c>
      <c r="D38" s="27">
        <v>0</v>
      </c>
      <c r="E38" s="200">
        <f t="shared" si="5"/>
        <v>0</v>
      </c>
      <c r="F38" s="34" t="b">
        <v>0</v>
      </c>
      <c r="G38" s="32">
        <f>IF(F38=TRUE,VLOOKUP(B38,cenik!$A$2:$C$346,3,FALSE),0)</f>
        <v>0</v>
      </c>
    </row>
    <row r="39" spans="1:8" x14ac:dyDescent="0.25">
      <c r="B39" s="2">
        <v>100710</v>
      </c>
      <c r="C39" s="2" t="s">
        <v>368</v>
      </c>
      <c r="D39" s="27">
        <v>0</v>
      </c>
      <c r="E39" s="200">
        <f t="shared" si="5"/>
        <v>0</v>
      </c>
      <c r="F39" s="34" t="b">
        <v>0</v>
      </c>
      <c r="G39" s="32">
        <f>IF(F39=TRUE,VLOOKUP(B39,cenik!$A$2:$C$346,3,FALSE),0)</f>
        <v>0</v>
      </c>
      <c r="H39" s="32">
        <f t="shared" ref="H39" si="6">IF(F39=TRUE,D39,0)</f>
        <v>0</v>
      </c>
    </row>
    <row r="40" spans="1:8" x14ac:dyDescent="0.25">
      <c r="B40" s="2">
        <v>200241</v>
      </c>
      <c r="C40" s="2" t="s">
        <v>369</v>
      </c>
      <c r="D40" s="27">
        <v>0</v>
      </c>
      <c r="E40" s="200">
        <f t="shared" si="5"/>
        <v>0</v>
      </c>
      <c r="F40" s="34" t="b">
        <v>0</v>
      </c>
      <c r="G40" s="32">
        <f>IF(F40=TRUE,VLOOKUP(B40,cenik!$A$2:$C$346,3,FALSE),0)</f>
        <v>0</v>
      </c>
    </row>
    <row r="41" spans="1:8" x14ac:dyDescent="0.25">
      <c r="B41" s="2">
        <v>200243</v>
      </c>
      <c r="C41" s="2" t="s">
        <v>370</v>
      </c>
      <c r="D41" s="27">
        <v>0</v>
      </c>
      <c r="E41" s="200">
        <f t="shared" si="5"/>
        <v>0</v>
      </c>
      <c r="F41" s="34" t="b">
        <v>0</v>
      </c>
      <c r="G41" s="32">
        <f>IF(F41=TRUE,VLOOKUP(B41,cenik!$A$2:$C$346,3,FALSE),0)</f>
        <v>0</v>
      </c>
    </row>
    <row r="42" spans="1:8" x14ac:dyDescent="0.25">
      <c r="E42" s="200"/>
    </row>
    <row r="43" spans="1:8" x14ac:dyDescent="0.25">
      <c r="A43" s="207" t="s">
        <v>75</v>
      </c>
      <c r="B43" s="207"/>
      <c r="C43" s="207"/>
      <c r="D43" s="207"/>
      <c r="E43" s="207"/>
    </row>
    <row r="44" spans="1:8" x14ac:dyDescent="0.25">
      <c r="B44" s="2">
        <v>200300</v>
      </c>
      <c r="C44" s="2" t="s">
        <v>76</v>
      </c>
      <c r="E44" s="200">
        <f>IF(F44=TRUE,VLOOKUP(B44,cenik!A4:C346,3,FALSE),0)</f>
        <v>0</v>
      </c>
      <c r="F44" s="34" t="b">
        <v>0</v>
      </c>
    </row>
    <row r="45" spans="1:8" x14ac:dyDescent="0.25">
      <c r="B45" s="2">
        <v>200265</v>
      </c>
      <c r="C45" s="2" t="s">
        <v>77</v>
      </c>
      <c r="E45" s="200">
        <f>IF(F45=TRUE,VLOOKUP(B45,cenik!A4:C346,3,FALSE),0)</f>
        <v>0</v>
      </c>
      <c r="F45" s="34" t="b">
        <v>0</v>
      </c>
    </row>
    <row r="46" spans="1:8" x14ac:dyDescent="0.25">
      <c r="B46" s="2">
        <v>200267</v>
      </c>
      <c r="C46" s="2" t="s">
        <v>78</v>
      </c>
      <c r="E46" s="200">
        <f>IF(F46=TRUE,VLOOKUP(B46,cenik!A4:C346,3,FALSE),0)</f>
        <v>0</v>
      </c>
      <c r="F46" s="34" t="b">
        <v>0</v>
      </c>
    </row>
    <row r="47" spans="1:8" x14ac:dyDescent="0.25">
      <c r="B47" s="2">
        <v>200302</v>
      </c>
      <c r="C47" s="2" t="s">
        <v>79</v>
      </c>
      <c r="E47" s="200">
        <f>IF(F47=TRUE,VLOOKUP(B47,cenik!A4:C346,3,FALSE),0)</f>
        <v>0</v>
      </c>
      <c r="F47" s="34" t="b">
        <v>0</v>
      </c>
    </row>
    <row r="48" spans="1:8" x14ac:dyDescent="0.25">
      <c r="B48" s="2">
        <v>200271</v>
      </c>
      <c r="C48" s="2" t="s">
        <v>80</v>
      </c>
      <c r="E48" s="200">
        <f>IF(F48=TRUE,VLOOKUP(B48,cenik!A4:C346,3,FALSE),0)</f>
        <v>0</v>
      </c>
      <c r="F48" s="34" t="b">
        <v>0</v>
      </c>
    </row>
    <row r="49" spans="1:8" x14ac:dyDescent="0.25">
      <c r="B49" s="2">
        <v>200273</v>
      </c>
      <c r="C49" s="2" t="s">
        <v>81</v>
      </c>
      <c r="E49" s="200">
        <f>IF(F49=TRUE,VLOOKUP(B49,cenik!A4:C346,3,FALSE),0)</f>
        <v>0</v>
      </c>
      <c r="F49" s="34" t="b">
        <v>0</v>
      </c>
    </row>
    <row r="50" spans="1:8" x14ac:dyDescent="0.25">
      <c r="B50" s="2">
        <v>200306</v>
      </c>
      <c r="C50" s="2" t="s">
        <v>127</v>
      </c>
      <c r="E50" s="200">
        <f>IF(F50=TRUE,VLOOKUP(B50,cenik!A4:C346,3,FALSE),0)</f>
        <v>0</v>
      </c>
      <c r="F50" s="34" t="b">
        <v>0</v>
      </c>
    </row>
    <row r="51" spans="1:8" x14ac:dyDescent="0.25">
      <c r="E51" s="201"/>
    </row>
    <row r="52" spans="1:8" x14ac:dyDescent="0.25">
      <c r="B52" s="2">
        <v>200330</v>
      </c>
      <c r="C52" s="2" t="s">
        <v>158</v>
      </c>
      <c r="E52" s="200">
        <f>IF(F52=TRUE,VLOOKUP(B52,cenik!A4:C346,3,FALSE),0)</f>
        <v>0</v>
      </c>
      <c r="F52" s="34" t="b">
        <v>0</v>
      </c>
    </row>
    <row r="53" spans="1:8" x14ac:dyDescent="0.25">
      <c r="B53" s="2">
        <v>200331</v>
      </c>
      <c r="C53" s="2" t="s">
        <v>159</v>
      </c>
      <c r="E53" s="200">
        <f>IF(F53=TRUE,VLOOKUP(B53,cenik!A4:C346,3,FALSE),0)</f>
        <v>0</v>
      </c>
      <c r="F53" s="34" t="b">
        <v>0</v>
      </c>
    </row>
    <row r="54" spans="1:8" x14ac:dyDescent="0.25">
      <c r="C54" s="2" t="str">
        <f>IF(E53+E52=0,"","Odečet ceny šroubení")</f>
        <v/>
      </c>
      <c r="E54" s="200" t="str">
        <f>IF(E53+E52=0,"",-1*VLOOKUP(100682,cenik!A11:C353,3,FALSE))</f>
        <v/>
      </c>
    </row>
    <row r="55" spans="1:8" x14ac:dyDescent="0.25">
      <c r="B55" s="2">
        <v>100575</v>
      </c>
      <c r="C55" s="2" t="s">
        <v>89</v>
      </c>
      <c r="E55" s="200">
        <f>IF(F55=TRUE,VLOOKUP(B55,cenik!A6:C348,3,FALSE),0)</f>
        <v>0</v>
      </c>
      <c r="F55" s="34" t="b">
        <v>0</v>
      </c>
    </row>
    <row r="56" spans="1:8" x14ac:dyDescent="0.25">
      <c r="B56" s="2">
        <v>100576</v>
      </c>
      <c r="C56" s="2" t="s">
        <v>90</v>
      </c>
      <c r="E56" s="200">
        <f>IF(F56=TRUE,VLOOKUP(B56,cenik!A2:C349,3,FALSE),0)</f>
        <v>0</v>
      </c>
      <c r="F56" s="34" t="b">
        <v>0</v>
      </c>
    </row>
    <row r="57" spans="1:8" x14ac:dyDescent="0.25">
      <c r="B57" s="2">
        <v>100488</v>
      </c>
      <c r="C57" s="2" t="s">
        <v>377</v>
      </c>
      <c r="E57" s="200">
        <f>IF(F57=TRUE,VLOOKUP(B57,cenik!A2:C349,3,FALSE),0)</f>
        <v>0</v>
      </c>
      <c r="F57" s="34" t="b">
        <v>0</v>
      </c>
    </row>
    <row r="58" spans="1:8" x14ac:dyDescent="0.25">
      <c r="E58" s="201"/>
    </row>
    <row r="59" spans="1:8" s="29" customFormat="1" x14ac:dyDescent="0.25">
      <c r="A59" s="2"/>
      <c r="B59" s="2"/>
      <c r="C59" s="6" t="s">
        <v>82</v>
      </c>
      <c r="D59" s="28"/>
      <c r="E59" s="202">
        <f>SUM(E4:E14,E16:E23,E26:E33,E36:E41,E44:E57)</f>
        <v>0</v>
      </c>
      <c r="F59" s="34"/>
      <c r="G59" s="31"/>
      <c r="H59" s="31"/>
    </row>
    <row r="60" spans="1:8" s="29" customFormat="1" x14ac:dyDescent="0.25">
      <c r="A60" s="2"/>
      <c r="B60" s="2"/>
      <c r="C60" s="30" t="str">
        <f>IF(SUM(H16:H23)&gt;11,"TimNet 500 umožňuje připojit max 12 teplotních čidel","")</f>
        <v/>
      </c>
      <c r="D60" s="28"/>
      <c r="E60" s="7"/>
      <c r="F60" s="34"/>
      <c r="G60" s="31"/>
      <c r="H60" s="31"/>
    </row>
    <row r="61" spans="1:8" s="29" customFormat="1" x14ac:dyDescent="0.25">
      <c r="A61" s="2"/>
      <c r="B61" s="2"/>
      <c r="C61" s="30" t="str">
        <f>IF(SUM(H16:H17)&gt;3,"TimNet 500 umožňuje připojit max 4 termočlánková čidla K","")</f>
        <v/>
      </c>
      <c r="D61" s="28"/>
      <c r="E61" s="7"/>
      <c r="F61" s="34"/>
      <c r="G61" s="31"/>
      <c r="H61" s="31"/>
    </row>
    <row r="62" spans="1:8" ht="15" customHeight="1" x14ac:dyDescent="0.25">
      <c r="C62" s="30" t="str">
        <f>IF(SUM(H36:H41)+H28&gt;5,"TimNet 500 umožňuje připojit max 6 servopohonů","")</f>
        <v/>
      </c>
    </row>
  </sheetData>
  <sheetProtection algorithmName="SHA-512" hashValue="PtHNg13mXHfa8RQLkb6GfkVTmFFkixyd32X/3Kn5CKvyycplHgbVEQpDyylnAn0mDbU+7QHZhF64k9vj3DOIhQ==" saltValue="bY8f+IfmjMAbpv9Y1z11Sg==" spinCount="100000" sheet="1" objects="1" scenarios="1"/>
  <mergeCells count="5">
    <mergeCell ref="A3:E3"/>
    <mergeCell ref="A15:E15"/>
    <mergeCell ref="A25:E25"/>
    <mergeCell ref="A35:E35"/>
    <mergeCell ref="A43:E43"/>
  </mergeCells>
  <pageMargins left="0.25" right="0.25" top="0.75" bottom="0.75" header="0.3" footer="0.3"/>
  <pageSetup paperSize="9" orientation="portrait" horizontalDpi="4294967294" verticalDpi="0" r:id="rId1"/>
  <ignoredErrors>
    <ignoredError sqref="E18:E20 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8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42</xdr:row>
                    <xdr:rowOff>161925</xdr:rowOff>
                  </from>
                  <to>
                    <xdr:col>0</xdr:col>
                    <xdr:colOff>542925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9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0</xdr:col>
                    <xdr:colOff>552450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0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180975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0</xdr:rowOff>
                  </from>
                  <to>
                    <xdr:col>0</xdr:col>
                    <xdr:colOff>514350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161925</xdr:rowOff>
                  </from>
                  <to>
                    <xdr:col>0</xdr:col>
                    <xdr:colOff>571500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47</xdr:row>
                    <xdr:rowOff>161925</xdr:rowOff>
                  </from>
                  <to>
                    <xdr:col>0</xdr:col>
                    <xdr:colOff>552450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50</xdr:row>
                    <xdr:rowOff>190500</xdr:rowOff>
                  </from>
                  <to>
                    <xdr:col>0</xdr:col>
                    <xdr:colOff>628650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0</xdr:col>
                    <xdr:colOff>571500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6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0</xdr:rowOff>
                  </from>
                  <to>
                    <xdr:col>0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171450</xdr:rowOff>
                  </from>
                  <to>
                    <xdr:col>0</xdr:col>
                    <xdr:colOff>523875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49</xdr:row>
                    <xdr:rowOff>0</xdr:rowOff>
                  </from>
                  <to>
                    <xdr:col>0</xdr:col>
                    <xdr:colOff>552450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2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56</xdr:row>
                    <xdr:rowOff>0</xdr:rowOff>
                  </from>
                  <to>
                    <xdr:col>0</xdr:col>
                    <xdr:colOff>523875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3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4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5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6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7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8" r:id="rId27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9" r:id="rId28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0" r:id="rId29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171450</xdr:rowOff>
                  </from>
                  <to>
                    <xdr:col>0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1" r:id="rId30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35</xdr:row>
                    <xdr:rowOff>180975</xdr:rowOff>
                  </from>
                  <to>
                    <xdr:col>0</xdr:col>
                    <xdr:colOff>571500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2" r:id="rId31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171450</xdr:rowOff>
                  </from>
                  <to>
                    <xdr:col>0</xdr:col>
                    <xdr:colOff>571500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3" r:id="rId32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171450</xdr:rowOff>
                  </from>
                  <to>
                    <xdr:col>0</xdr:col>
                    <xdr:colOff>571500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4" r:id="rId33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38</xdr:row>
                    <xdr:rowOff>171450</xdr:rowOff>
                  </from>
                  <to>
                    <xdr:col>0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5" r:id="rId34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161925</xdr:rowOff>
                  </from>
                  <to>
                    <xdr:col>0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6" r:id="rId35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171450</xdr:rowOff>
                  </from>
                  <to>
                    <xdr:col>0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7" r:id="rId36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171450</xdr:rowOff>
                  </from>
                  <to>
                    <xdr:col>0</xdr:col>
                    <xdr:colOff>571500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37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9" r:id="rId38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180975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0" r:id="rId39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1" r:id="rId40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180975</xdr:rowOff>
                  </from>
                  <to>
                    <xdr:col>0</xdr:col>
                    <xdr:colOff>571500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2" r:id="rId41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3" r:id="rId42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4" r:id="rId43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5" r:id="rId44" name="Check Box 4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6" r:id="rId45" name="Check Box 4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171450</xdr:rowOff>
                  </from>
                  <to>
                    <xdr:col>0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E651-9FE2-4CB0-9EF4-029B94E78897}">
  <sheetPr codeName="List2">
    <tabColor theme="9" tint="0.79998168889431442"/>
  </sheetPr>
  <dimension ref="A1:E15"/>
  <sheetViews>
    <sheetView zoomScaleNormal="100" workbookViewId="0">
      <selection activeCell="D15" sqref="D15"/>
    </sheetView>
  </sheetViews>
  <sheetFormatPr defaultColWidth="0" defaultRowHeight="15" zeroHeight="1" x14ac:dyDescent="0.25"/>
  <cols>
    <col min="1" max="1" width="10.5703125" style="4" customWidth="1"/>
    <col min="2" max="2" width="7.5703125" style="4" customWidth="1"/>
    <col min="3" max="3" width="51.85546875" style="4" bestFit="1" customWidth="1"/>
    <col min="4" max="4" width="11.42578125" style="9" customWidth="1"/>
    <col min="5" max="5" width="12.85546875" style="8" hidden="1" customWidth="1"/>
    <col min="6" max="16384" width="9.140625" style="4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200860</v>
      </c>
      <c r="C4" s="2" t="s">
        <v>148</v>
      </c>
      <c r="D4" s="200">
        <f>IF(E4=TRUE,VLOOKUP(B4,cenik!A1:C346,3,FALSE),0)</f>
        <v>0</v>
      </c>
      <c r="E4" s="8" t="b">
        <v>0</v>
      </c>
    </row>
    <row r="5" spans="1:5" x14ac:dyDescent="0.25">
      <c r="A5" s="2"/>
      <c r="B5" s="2">
        <v>200861</v>
      </c>
      <c r="C5" s="2" t="s">
        <v>149</v>
      </c>
      <c r="D5" s="200">
        <f>IF(E5=TRUE,VLOOKUP(B5,cenik!A1:C348,3,FALSE),0)</f>
        <v>0</v>
      </c>
      <c r="E5" s="8" t="b">
        <v>0</v>
      </c>
    </row>
    <row r="6" spans="1:5" x14ac:dyDescent="0.25">
      <c r="A6" s="14"/>
      <c r="B6" s="14"/>
      <c r="C6" s="14"/>
      <c r="D6" s="203"/>
    </row>
    <row r="7" spans="1:5" x14ac:dyDescent="0.25">
      <c r="A7" s="207" t="s">
        <v>75</v>
      </c>
      <c r="B7" s="207"/>
      <c r="C7" s="207"/>
      <c r="D7" s="207"/>
    </row>
    <row r="8" spans="1:5" x14ac:dyDescent="0.25">
      <c r="A8" s="2"/>
      <c r="B8" s="2">
        <v>200302</v>
      </c>
      <c r="C8" s="2" t="s">
        <v>150</v>
      </c>
      <c r="D8" s="200">
        <f>IF(E8=TRUE,VLOOKUP(B8,cenik!A1:C346,3,FALSE),0)</f>
        <v>0</v>
      </c>
      <c r="E8" s="8" t="b">
        <v>0</v>
      </c>
    </row>
    <row r="9" spans="1:5" x14ac:dyDescent="0.25">
      <c r="A9" s="2"/>
      <c r="B9" s="2">
        <v>200308</v>
      </c>
      <c r="C9" s="2" t="s">
        <v>151</v>
      </c>
      <c r="D9" s="200">
        <f>IF(E9=TRUE,VLOOKUP(B9,cenik!A1:C346,3,FALSE),0)</f>
        <v>0</v>
      </c>
      <c r="E9" s="8" t="b">
        <v>0</v>
      </c>
    </row>
    <row r="10" spans="1:5" x14ac:dyDescent="0.25">
      <c r="A10" s="2"/>
      <c r="B10" s="2"/>
      <c r="C10" s="2"/>
      <c r="D10" s="201"/>
    </row>
    <row r="11" spans="1:5" x14ac:dyDescent="0.25">
      <c r="A11" s="2"/>
      <c r="B11" s="2">
        <v>200294</v>
      </c>
      <c r="C11" s="2" t="s">
        <v>152</v>
      </c>
      <c r="D11" s="200">
        <f>IF(E11=TRUE,VLOOKUP(B11,cenik!A4:C346,3,FALSE),0)</f>
        <v>0</v>
      </c>
      <c r="E11" s="8" t="b">
        <v>0</v>
      </c>
    </row>
    <row r="12" spans="1:5" x14ac:dyDescent="0.25">
      <c r="A12" s="2"/>
      <c r="B12" s="2">
        <v>100486</v>
      </c>
      <c r="C12" s="2" t="s">
        <v>331</v>
      </c>
      <c r="D12" s="200">
        <f>IF(E12=TRUE,VLOOKUP(B12,cenik!A5:C346,3,FALSE),0)</f>
        <v>0</v>
      </c>
      <c r="E12" s="8" t="b">
        <v>0</v>
      </c>
    </row>
    <row r="13" spans="1:5" x14ac:dyDescent="0.25">
      <c r="A13" s="2"/>
      <c r="B13" s="2">
        <v>100429</v>
      </c>
      <c r="C13" s="2" t="s">
        <v>204</v>
      </c>
      <c r="D13" s="200">
        <f>IF(E13=TRUE,VLOOKUP(B13,cenik!A6:C346,3,FALSE),0)</f>
        <v>0</v>
      </c>
      <c r="E13" s="8" t="b">
        <v>0</v>
      </c>
    </row>
    <row r="14" spans="1:5" x14ac:dyDescent="0.25">
      <c r="A14" s="2"/>
      <c r="B14" s="2"/>
      <c r="C14" s="2"/>
      <c r="D14" s="201"/>
    </row>
    <row r="15" spans="1:5" x14ac:dyDescent="0.25">
      <c r="A15" s="2"/>
      <c r="B15" s="2"/>
      <c r="C15" s="6" t="s">
        <v>82</v>
      </c>
      <c r="D15" s="202">
        <f>SUM(D4:D5,D8:D13)</f>
        <v>0</v>
      </c>
    </row>
  </sheetData>
  <sheetProtection algorithmName="SHA-512" hashValue="6s/uzCK3ojZYs45JHWf07aAflQO8VJSaQPiCz+C62V0trBwYo5xj/5TVyoSXTQxL3Sy7yBEjR8XjgEw0jSWF4A==" saltValue="JMynabPnYROkQCbXUlQ6lg==" spinCount="100000" sheet="1" objects="1" scenarios="1"/>
  <mergeCells count="2">
    <mergeCell ref="A3:D3"/>
    <mergeCell ref="A7:D7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161925</xdr:rowOff>
                  </from>
                  <to>
                    <xdr:col>0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7" name="Check Box 1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190500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8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0</xdr:rowOff>
                  </from>
                  <to>
                    <xdr:col>0</xdr:col>
                    <xdr:colOff>552450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9" name="Check Box 19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0" name="Check Box 2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180975</xdr:rowOff>
                  </from>
                  <to>
                    <xdr:col>0</xdr:col>
                    <xdr:colOff>628650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80E53-C277-48F1-88D6-1D84B7C21097}">
  <sheetPr codeName="List3">
    <tabColor theme="9" tint="0.79998168889431442"/>
  </sheetPr>
  <dimension ref="A1:E16"/>
  <sheetViews>
    <sheetView zoomScaleNormal="100" workbookViewId="0">
      <selection activeCell="D16" sqref="D16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8" hidden="1" customWidth="1"/>
    <col min="6" max="16384" width="9.140625" hidden="1"/>
  </cols>
  <sheetData>
    <row r="1" spans="1:5" x14ac:dyDescent="0.25">
      <c r="A1" s="10"/>
      <c r="B1" s="11" t="s">
        <v>68</v>
      </c>
      <c r="C1" s="11" t="s">
        <v>69</v>
      </c>
      <c r="D1" s="11" t="s">
        <v>425</v>
      </c>
    </row>
    <row r="2" spans="1:5" x14ac:dyDescent="0.25">
      <c r="A2" s="12"/>
      <c r="B2" s="13"/>
      <c r="C2" s="13"/>
      <c r="D2" s="13"/>
    </row>
    <row r="3" spans="1:5" x14ac:dyDescent="0.25">
      <c r="A3" s="206" t="s">
        <v>70</v>
      </c>
      <c r="B3" s="206"/>
      <c r="C3" s="206"/>
      <c r="D3" s="206"/>
    </row>
    <row r="4" spans="1:5" x14ac:dyDescent="0.25">
      <c r="A4" s="2"/>
      <c r="B4" s="2">
        <v>200862</v>
      </c>
      <c r="C4" s="2" t="s">
        <v>153</v>
      </c>
      <c r="D4" s="200">
        <f>IF(E4=TRUE,VLOOKUP(B4,cenik!A4:C346,3,FALSE),0)</f>
        <v>0</v>
      </c>
      <c r="E4" s="8" t="b">
        <v>0</v>
      </c>
    </row>
    <row r="5" spans="1:5" x14ac:dyDescent="0.25">
      <c r="A5" s="2"/>
      <c r="B5" s="2">
        <v>200863</v>
      </c>
      <c r="C5" s="2" t="s">
        <v>154</v>
      </c>
      <c r="D5" s="200">
        <f>IF(E5=TRUE,VLOOKUP(B5,cenik!A2:C348,3,FALSE),0)</f>
        <v>0</v>
      </c>
      <c r="E5" s="8" t="b">
        <v>0</v>
      </c>
    </row>
    <row r="6" spans="1:5" x14ac:dyDescent="0.25">
      <c r="A6" s="14"/>
      <c r="B6" s="14"/>
      <c r="C6" s="14"/>
      <c r="D6" s="15"/>
    </row>
    <row r="7" spans="1:5" x14ac:dyDescent="0.25">
      <c r="A7" s="207" t="s">
        <v>75</v>
      </c>
      <c r="B7" s="207"/>
      <c r="C7" s="207"/>
      <c r="D7" s="207"/>
    </row>
    <row r="8" spans="1:5" x14ac:dyDescent="0.25">
      <c r="A8" s="2"/>
      <c r="B8" s="2">
        <v>200302</v>
      </c>
      <c r="C8" s="2" t="s">
        <v>150</v>
      </c>
      <c r="D8" s="200">
        <f>IF(E8=TRUE,VLOOKUP(B8,cenik!A4:C346,3,FALSE),0)</f>
        <v>0</v>
      </c>
      <c r="E8" s="8" t="b">
        <v>0</v>
      </c>
    </row>
    <row r="9" spans="1:5" x14ac:dyDescent="0.25">
      <c r="A9" s="2"/>
      <c r="B9" s="2">
        <v>200308</v>
      </c>
      <c r="C9" s="2" t="s">
        <v>151</v>
      </c>
      <c r="D9" s="200">
        <f>IF(E9=TRUE,VLOOKUP(B9,cenik!A4:C346,3,FALSE),0)</f>
        <v>0</v>
      </c>
      <c r="E9" s="8" t="b">
        <v>0</v>
      </c>
    </row>
    <row r="10" spans="1:5" x14ac:dyDescent="0.25">
      <c r="A10" s="2"/>
      <c r="B10" s="2"/>
      <c r="C10" s="2"/>
      <c r="D10" s="201"/>
    </row>
    <row r="11" spans="1:5" x14ac:dyDescent="0.25">
      <c r="A11" s="2"/>
      <c r="B11" s="2">
        <v>200294</v>
      </c>
      <c r="C11" s="2" t="s">
        <v>152</v>
      </c>
      <c r="D11" s="200">
        <f>IF(E11=TRUE,VLOOKUP(B11,cenik!A4:C346,3,FALSE),0)</f>
        <v>0</v>
      </c>
      <c r="E11" s="8" t="b">
        <v>0</v>
      </c>
    </row>
    <row r="12" spans="1:5" x14ac:dyDescent="0.25">
      <c r="A12" s="2"/>
      <c r="B12" s="2">
        <v>100486</v>
      </c>
      <c r="C12" s="2" t="s">
        <v>331</v>
      </c>
      <c r="D12" s="200">
        <f>IF(E12=TRUE,VLOOKUP(B12,cenik!A5:C346,3,FALSE),0)</f>
        <v>0</v>
      </c>
      <c r="E12" s="8" t="b">
        <v>0</v>
      </c>
    </row>
    <row r="13" spans="1:5" x14ac:dyDescent="0.25">
      <c r="A13" s="2"/>
      <c r="B13" s="2">
        <v>200295</v>
      </c>
      <c r="C13" s="2" t="s">
        <v>140</v>
      </c>
      <c r="D13" s="200">
        <f>IF(E13=TRUE,VLOOKUP(B13,cenik!A4:C346,3,FALSE),0)</f>
        <v>0</v>
      </c>
      <c r="E13" s="8" t="b">
        <v>0</v>
      </c>
    </row>
    <row r="14" spans="1:5" x14ac:dyDescent="0.25">
      <c r="A14" s="2"/>
      <c r="B14" s="2">
        <v>100429</v>
      </c>
      <c r="C14" s="2" t="s">
        <v>204</v>
      </c>
      <c r="D14" s="200">
        <f>IF(E14=TRUE,VLOOKUP(B14,cenik!A6:C346,3,FALSE),0)</f>
        <v>0</v>
      </c>
      <c r="E14" s="8" t="b">
        <v>0</v>
      </c>
    </row>
    <row r="15" spans="1:5" x14ac:dyDescent="0.25">
      <c r="A15" s="2"/>
      <c r="B15" s="2"/>
      <c r="C15" s="2"/>
      <c r="D15" s="201"/>
    </row>
    <row r="16" spans="1:5" x14ac:dyDescent="0.25">
      <c r="A16" s="2"/>
      <c r="B16" s="2"/>
      <c r="C16" s="6" t="s">
        <v>82</v>
      </c>
      <c r="D16" s="202">
        <f>SUM(D4:D5,D8:D14)</f>
        <v>0</v>
      </c>
    </row>
  </sheetData>
  <sheetProtection algorithmName="SHA-512" hashValue="hAsEJtkg/91zS4mRwmpqFG5RzKi4Lrn7DQI9gDGYpV0OPnIkeMIaZDWrR9bhcW9nbbJU9LrSDAE2RmHDH/XEYw==" saltValue="iHS7grIOvkc1lxlpCqHRsw==" spinCount="100000" sheet="1" objects="1" scenarios="1"/>
  <mergeCells count="2">
    <mergeCell ref="A3:D3"/>
    <mergeCell ref="A7:D7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161925</xdr:rowOff>
                  </from>
                  <to>
                    <xdr:col>0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190500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0</xdr:rowOff>
                  </from>
                  <to>
                    <xdr:col>0</xdr:col>
                    <xdr:colOff>552450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190500</xdr:rowOff>
                  </from>
                  <to>
                    <xdr:col>0</xdr:col>
                    <xdr:colOff>628650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13</xdr:row>
                    <xdr:rowOff>0</xdr:rowOff>
                  </from>
                  <to>
                    <xdr:col>0</xdr:col>
                    <xdr:colOff>628650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0</xdr:rowOff>
                  </from>
                  <to>
                    <xdr:col>0</xdr:col>
                    <xdr:colOff>628650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Návod</vt:lpstr>
      <vt:lpstr>TimNet 100</vt:lpstr>
      <vt:lpstr>TimNet 200</vt:lpstr>
      <vt:lpstr>TimNet 250</vt:lpstr>
      <vt:lpstr>TimNet 300</vt:lpstr>
      <vt:lpstr>TimNet 400</vt:lpstr>
      <vt:lpstr>TimNet 500</vt:lpstr>
      <vt:lpstr>ECO 10</vt:lpstr>
      <vt:lpstr>ECO 10+</vt:lpstr>
      <vt:lpstr>ECO 20</vt:lpstr>
      <vt:lpstr>ECO 100</vt:lpstr>
      <vt:lpstr>ECO 100+</vt:lpstr>
      <vt:lpstr>ECO 200</vt:lpstr>
      <vt:lpstr>SMART 100</vt:lpstr>
      <vt:lpstr>SMART 100+</vt:lpstr>
      <vt:lpstr>Reg110</vt:lpstr>
      <vt:lpstr>Reg220</vt:lpstr>
      <vt:lpstr>Reg250</vt:lpstr>
      <vt:lpstr>cenik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Timpex s.r.o.</cp:lastModifiedBy>
  <cp:lastPrinted>2024-06-25T12:28:13Z</cp:lastPrinted>
  <dcterms:created xsi:type="dcterms:W3CDTF">2020-07-30T08:38:02Z</dcterms:created>
  <dcterms:modified xsi:type="dcterms:W3CDTF">2024-08-29T11:27:23Z</dcterms:modified>
</cp:coreProperties>
</file>